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wcftfs03\IMT\Information Governance\FOI\FOI 2023 - 2024\August 23\FOI 5889\"/>
    </mc:Choice>
  </mc:AlternateContent>
  <xr:revisionPtr revIDLastSave="0" documentId="13_ncr:1_{56AC5F72-FCB0-4939-866B-BEF984FB4925}" xr6:coauthVersionLast="47" xr6:coauthVersionMax="47" xr10:uidLastSave="{00000000-0000-0000-0000-000000000000}"/>
  <bookViews>
    <workbookView xWindow="-108" yWindow="-108" windowWidth="23256" windowHeight="12576" tabRatio="629" xr2:uid="{00000000-000D-0000-FFFF-FFFF00000000}"/>
  </bookViews>
  <sheets>
    <sheet name="Contracts (Live)" sheetId="1" r:id="rId1"/>
  </sheets>
  <definedNames>
    <definedName name="_xlnm._FilterDatabase" localSheetId="0" hidden="1">'Contracts (Live)'!$A$3:$AD$99</definedName>
    <definedName name="_Hlk102488278" localSheetId="0">'Contracts (Live)'!#REF!</definedName>
    <definedName name="_Hlk73599205" localSheetId="0">'Contracts (Live)'!#REF!</definedName>
    <definedName name="Z_93309B55_10A9_43BD_BFE8_5A5B458434EC_.wvu.FilterData" localSheetId="0" hidden="1">'Contracts (Live)'!$A$3:$AB$95</definedName>
  </definedNames>
  <calcPr calcId="191029"/>
  <customWorkbookViews>
    <customWorkbookView name="Hennifer, Mike - Personal View" guid="{93309B55-10A9-43BD-BFE8-5A5B458434EC}" mergeInterval="0" personalView="1" maximized="1" windowWidth="1596" windowHeight="67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1" i="1" l="1"/>
  <c r="O58" i="1" l="1"/>
  <c r="O56" i="1"/>
  <c r="O47" i="1"/>
  <c r="O44" i="1"/>
  <c r="O27" i="1"/>
  <c r="X109" i="1" l="1"/>
  <c r="X110" i="1"/>
  <c r="X111" i="1"/>
  <c r="X108" i="1"/>
  <c r="O43" i="1"/>
  <c r="O98" i="1"/>
  <c r="O91" i="1"/>
  <c r="O88" i="1"/>
  <c r="O87" i="1"/>
  <c r="X105" i="1"/>
  <c r="X106" i="1"/>
  <c r="X107" i="1"/>
  <c r="X103" i="1"/>
  <c r="X104" i="1"/>
  <c r="O104" i="1"/>
  <c r="X102" i="1"/>
  <c r="O101" i="1"/>
  <c r="X101" i="1"/>
  <c r="X100" i="1"/>
  <c r="X98" i="1"/>
  <c r="X97" i="1"/>
  <c r="X96" i="1"/>
  <c r="X95" i="1"/>
  <c r="X94" i="1"/>
  <c r="X93" i="1"/>
  <c r="Z95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Z91" i="1" l="1"/>
  <c r="Z88" i="1"/>
  <c r="Z111" i="1"/>
  <c r="Z110" i="1"/>
  <c r="Z109" i="1"/>
  <c r="Z108" i="1"/>
  <c r="Z105" i="1"/>
  <c r="Z103" i="1"/>
  <c r="Z102" i="1"/>
  <c r="Z107" i="1"/>
  <c r="Z106" i="1"/>
  <c r="Z104" i="1"/>
  <c r="Z100" i="1"/>
  <c r="Z98" i="1"/>
  <c r="Z97" i="1"/>
  <c r="Z99" i="1"/>
  <c r="Z101" i="1"/>
  <c r="Z96" i="1"/>
  <c r="Y85" i="1"/>
  <c r="Z85" i="1" s="1"/>
  <c r="Z52" i="1"/>
  <c r="Y52" i="1"/>
  <c r="O52" i="1"/>
  <c r="Z43" i="1" l="1"/>
  <c r="Z27" i="1"/>
  <c r="Z50" i="1"/>
  <c r="Z32" i="1"/>
  <c r="Z40" i="1"/>
  <c r="Z77" i="1"/>
  <c r="Y55" i="1"/>
  <c r="Y15" i="1"/>
  <c r="O8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tc={D1F9C980-6476-4397-A234-C642173ABC74}</author>
    <author>tc={1FCDB2B4-455F-4155-A789-5F5B9D45355F}</author>
  </authors>
  <commentList>
    <comment ref="U23" authorId="0" shapeId="0" xr:uid="{D1F9C980-6476-4397-A234-C642173ABC74}">
      <text>
        <t>[Threaded comment]
Your version of Excel allows you to read this threaded comment; however, any edits to it will get removed if the file is opened in a newer version of Excel. Learn more: https://go.microsoft.com/fwlink/?linkid=870924
Comment:
    Copy requested from CAMRIN/LUHFT</t>
      </text>
    </comment>
    <comment ref="Q96" authorId="1" shapeId="0" xr:uid="{1FCDB2B4-455F-4155-A789-5F5B9D45355F}">
      <text>
        <t>[Threaded comment]
Your version of Excel allows you to read this threaded comment; however, any edits to it will get removed if the file is opened in a newer version of Excel. Learn more: https://go.microsoft.com/fwlink/?linkid=870924
Comment:
    4 Weeks</t>
      </text>
    </comment>
  </commentList>
</comments>
</file>

<file path=xl/sharedStrings.xml><?xml version="1.0" encoding="utf-8"?>
<sst xmlns="http://schemas.openxmlformats.org/spreadsheetml/2006/main" count="1841" uniqueCount="447">
  <si>
    <t>Division</t>
  </si>
  <si>
    <t>Department</t>
  </si>
  <si>
    <t>Tendered
(Yes / No)</t>
  </si>
  <si>
    <t>If Not Tendered
Justification Required
(E.G. Waiver No/Reasons)</t>
  </si>
  <si>
    <t>Contract
(Yes / No)</t>
  </si>
  <si>
    <t>Framework
(Yes / No)</t>
  </si>
  <si>
    <t>Total Contract
Value (Inc VAT)</t>
  </si>
  <si>
    <t>Terms and Conditions Used</t>
  </si>
  <si>
    <t>Framework
Provider Name</t>
  </si>
  <si>
    <t>Contract Name</t>
  </si>
  <si>
    <t>Current Provider</t>
  </si>
  <si>
    <t>Goods / Service Description</t>
  </si>
  <si>
    <t>Contract Start Date</t>
  </si>
  <si>
    <t>Contract End Date</t>
  </si>
  <si>
    <t>Review Date</t>
  </si>
  <si>
    <t>Signed Contract Obtained?</t>
  </si>
  <si>
    <t>Trust Name</t>
  </si>
  <si>
    <t xml:space="preserve">Blue Prism Cloud Digital Workforce Subscription &amp; Isosec Platform for Virtual Smart Card (‘VSC’) Subscription </t>
  </si>
  <si>
    <t>Provision of Clinical Waste Disposal Services</t>
  </si>
  <si>
    <t>Provision of E-tendering system software</t>
  </si>
  <si>
    <t>Provision of External Audit Services</t>
  </si>
  <si>
    <t>Provision of Insurance Brokerage Services</t>
  </si>
  <si>
    <t>Provision of Legal Services</t>
  </si>
  <si>
    <t>Provision of Occupational Health Services</t>
  </si>
  <si>
    <t>Provision of Payroll and Pension Services</t>
  </si>
  <si>
    <t>Provision of Radiation Protection Services</t>
  </si>
  <si>
    <t>Provision of Radiology Information System (RIS)</t>
  </si>
  <si>
    <t>Provision of Revalidation Management and Job Planning Software</t>
  </si>
  <si>
    <t>Spinal Surgery Implants &amp; Consumables</t>
  </si>
  <si>
    <t>Sub-licence Application for Use of the Attend Anywhere Platform</t>
  </si>
  <si>
    <t>Supply of Direct Engagement and Associated Services</t>
  </si>
  <si>
    <t>Supply of Patient Warming Consumables</t>
  </si>
  <si>
    <t>24 months</t>
  </si>
  <si>
    <t>12 months</t>
  </si>
  <si>
    <t>36 months</t>
  </si>
  <si>
    <t>60 months</t>
  </si>
  <si>
    <t>48 months</t>
  </si>
  <si>
    <t>71 months</t>
  </si>
  <si>
    <t>4 months</t>
  </si>
  <si>
    <t>120 months</t>
  </si>
  <si>
    <t>Mersey Care NHS Foundation Trust</t>
  </si>
  <si>
    <t>SRCL Ltd t/a Stericycle</t>
  </si>
  <si>
    <t>Signalise Co-Op Ltd</t>
  </si>
  <si>
    <t>Proactis</t>
  </si>
  <si>
    <t>Griffiths &amp; Armour</t>
  </si>
  <si>
    <t>Philips Healthcare</t>
  </si>
  <si>
    <t>Integrated Radiological Services Ltd</t>
  </si>
  <si>
    <t>NHS Blood &amp; Transplant</t>
  </si>
  <si>
    <t>Liaison Financial Services Ltd</t>
  </si>
  <si>
    <t>3M UK</t>
  </si>
  <si>
    <t>N/A</t>
  </si>
  <si>
    <t>24 Months</t>
  </si>
  <si>
    <t>12 Months</t>
  </si>
  <si>
    <t>Length Of Extension (If Applicable)</t>
  </si>
  <si>
    <t>NHS Supply Chain</t>
  </si>
  <si>
    <t>Eclass / Category</t>
  </si>
  <si>
    <t>WAR - Computer Software Off the Shelf Applications</t>
  </si>
  <si>
    <t>WAQ - Computer Software Licences</t>
  </si>
  <si>
    <t>WAE - Managed Support and Licenses</t>
  </si>
  <si>
    <t>ZWM - Training &amp; Education Services</t>
  </si>
  <si>
    <t>MXO - Contract Security Services</t>
  </si>
  <si>
    <t>MXK - Contract Waste Disposal Services</t>
  </si>
  <si>
    <t>WAX - Contract Computer Consultancy Services</t>
  </si>
  <si>
    <t>ZYH - Audit Fees External Non Statutory</t>
  </si>
  <si>
    <t>MX - Contracted out Services</t>
  </si>
  <si>
    <t>ZWU - Insurance Services</t>
  </si>
  <si>
    <t>MXM - Contract Laundry Services</t>
  </si>
  <si>
    <t>ZWE - Finance Accounting Payroll &amp; Payment Services</t>
  </si>
  <si>
    <t>WA - Computer Hardware &amp; Software</t>
  </si>
  <si>
    <t>ZC - Staff Services</t>
  </si>
  <si>
    <t>FDB - Anaesthetic Temperature Control &amp; Patient Warming</t>
  </si>
  <si>
    <t>WAA - Website Development and Maintenance</t>
  </si>
  <si>
    <t>Digital Dictation</t>
  </si>
  <si>
    <t>Risk Management Software and Support</t>
  </si>
  <si>
    <t>Roboctic Process Automation</t>
  </si>
  <si>
    <t>n/a</t>
  </si>
  <si>
    <t>Civica UK Ltd</t>
  </si>
  <si>
    <t>Boston Scientific</t>
  </si>
  <si>
    <t>Trustco plc</t>
  </si>
  <si>
    <t xml:space="preserve">SME HCI Ltd t/a Vivup </t>
  </si>
  <si>
    <t>Managed Services Platform and associated staff benefits</t>
  </si>
  <si>
    <t>LPP</t>
  </si>
  <si>
    <t xml:space="preserve">PPM Maintenance of generator 636 kva CV12 </t>
  </si>
  <si>
    <t>PPM Maintenance of generator 900 kva 4008</t>
  </si>
  <si>
    <t>PPM Maintenance of generator 12cyl Cummins</t>
  </si>
  <si>
    <t>Finance &amp; Procurement EFinancials and Eprocurement System</t>
  </si>
  <si>
    <t>Provision of Laundry Services</t>
  </si>
  <si>
    <t>E-Roster HealthRoster Optima</t>
  </si>
  <si>
    <t>PLICS</t>
  </si>
  <si>
    <t>Waste Management (General &amp; Offensive)</t>
  </si>
  <si>
    <t>SBS Haemostats &amp; Sealants Framework Reference SBS/17/OA/ELA/9086</t>
  </si>
  <si>
    <t xml:space="preserve">Arctic Sun Advantage Programme Agreement </t>
  </si>
  <si>
    <t>Consent-a-Patient</t>
  </si>
  <si>
    <t>Clinic Booking Software</t>
  </si>
  <si>
    <t>Guide XT</t>
  </si>
  <si>
    <t xml:space="preserve">Artificial Intelligence (AI) Software in Neuroscience for Stroke Decision Making Support </t>
  </si>
  <si>
    <t>Vending Machines</t>
  </si>
  <si>
    <t>V.R Simuldator for Neurosurgery</t>
  </si>
  <si>
    <t xml:space="preserve">SCD Devices - IPC Sleeve Device </t>
  </si>
  <si>
    <t>IPC Sleeves - NPM (NHS SC)</t>
  </si>
  <si>
    <t>Careflow Pharmacy Software</t>
  </si>
  <si>
    <t>Benchmarking Tool &amp; Consultancy iCompare</t>
  </si>
  <si>
    <t>Wider Public Sector Travel Management Services</t>
  </si>
  <si>
    <t>Orthotics Services</t>
  </si>
  <si>
    <t>Mobile Phones</t>
  </si>
  <si>
    <t>Fixed Assets and Equipment Software</t>
  </si>
  <si>
    <t>Collection, disposal, destruction of IT Equipment</t>
  </si>
  <si>
    <t>Total Workforce Solutions (TWS II)</t>
  </si>
  <si>
    <t>Legal Services</t>
  </si>
  <si>
    <t>Hotel Provision For PMP Patients</t>
  </si>
  <si>
    <t>Transcranial MRI Guided Focused Ultrasound</t>
  </si>
  <si>
    <t>Isosec Virtual Smartcard Platform</t>
  </si>
  <si>
    <t>Facilities Management Services - Outsourced Domestics, Patient Catering, Portering, Security and Retail Space</t>
  </si>
  <si>
    <t>Appraisal Tool</t>
  </si>
  <si>
    <t>TempRe (Direct Engagement)</t>
  </si>
  <si>
    <t>Social Workers Contract</t>
  </si>
  <si>
    <t>Aintree Hospital Library Services</t>
  </si>
  <si>
    <t>Safend- Add Additonal 100 Safend Protector Licences to current estate to co-term to current estate and co-term to June 2021</t>
  </si>
  <si>
    <t>Bed Management Service</t>
  </si>
  <si>
    <t>Spinal Implants</t>
  </si>
  <si>
    <t>Internal Audit Services - SBS/16/PC/ZY/8952</t>
  </si>
  <si>
    <t>NHSP Managed Bank Service</t>
  </si>
  <si>
    <t>Managed service Lan, Wifi &amp; Telephony systems</t>
  </si>
  <si>
    <t>EAP (Employee Assistance Programme)</t>
  </si>
  <si>
    <t>Cash Machine Contract</t>
  </si>
  <si>
    <t>Neurosurgery patient referral system</t>
  </si>
  <si>
    <t>Computerised TASK Management System</t>
  </si>
  <si>
    <t>VAT Compliance &amp; Registration</t>
  </si>
  <si>
    <t>Core Staff Survey for 1450 3 Year Contract</t>
  </si>
  <si>
    <t>Clinical Chemistry Analyser</t>
  </si>
  <si>
    <t>Staff Expenses Claims</t>
  </si>
  <si>
    <t>Disposal Of Confidential Waste</t>
  </si>
  <si>
    <t xml:space="preserve">Core PCS Acute PAS System </t>
  </si>
  <si>
    <t>E-Rostering System</t>
  </si>
  <si>
    <t>Somerset Cancer Registry</t>
  </si>
  <si>
    <t>Clinical Waste</t>
  </si>
  <si>
    <t>Essential PPM service contract for maintenance of IPS Panels</t>
  </si>
  <si>
    <t>Decontamination Services Agreement</t>
  </si>
  <si>
    <t>CCTV &amp; Access Controls</t>
  </si>
  <si>
    <t>LIMS System
(Laboratory Information Management System)</t>
  </si>
  <si>
    <t>Provision Of EBME Services</t>
  </si>
  <si>
    <t>MyPreOp</t>
  </si>
  <si>
    <t xml:space="preserve">Theatre Bespoke Procedure Packs </t>
  </si>
  <si>
    <t>WellSky Pharmacy maintenance</t>
  </si>
  <si>
    <t xml:space="preserve">Postal Services </t>
  </si>
  <si>
    <t>The Walton Centre</t>
  </si>
  <si>
    <t>ABC Power Systems</t>
  </si>
  <si>
    <t>Advanced Business Solutions (ABS)</t>
  </si>
  <si>
    <t>Aintree Hospital NHS Foundation Trust (Liverpool University Hospitals)</t>
  </si>
  <si>
    <t>Allocate/Softcat</t>
  </si>
  <si>
    <t>Assista (via Insight UK)</t>
  </si>
  <si>
    <t>Bagnall &amp; Morris (Beauparc Group)</t>
  </si>
  <si>
    <t>Baxter</t>
  </si>
  <si>
    <t>BD</t>
  </si>
  <si>
    <t>Bloomsbury Health</t>
  </si>
  <si>
    <t xml:space="preserve">Bookwise </t>
  </si>
  <si>
    <t>Brainomix</t>
  </si>
  <si>
    <t>Broderick</t>
  </si>
  <si>
    <t>CAE</t>
  </si>
  <si>
    <t>Cardinal</t>
  </si>
  <si>
    <t>Careflow Medical Management</t>
  </si>
  <si>
    <t>CHKS</t>
  </si>
  <si>
    <t>Click Travel</t>
  </si>
  <si>
    <t>Crispins Orthotics Ltd</t>
  </si>
  <si>
    <t>Deloitte</t>
  </si>
  <si>
    <t>EE</t>
  </si>
  <si>
    <t>Financial and Management Information Systems (FMIS)</t>
  </si>
  <si>
    <t>Grant Thornton LLP</t>
  </si>
  <si>
    <t>Greensafe IT</t>
  </si>
  <si>
    <t>Health Trust Europe</t>
  </si>
  <si>
    <t>Hill Dickinson</t>
  </si>
  <si>
    <t>Insightec</t>
  </si>
  <si>
    <t>Isosec via Advanced Business Solutions</t>
  </si>
  <si>
    <t>ISS Mediclean</t>
  </si>
  <si>
    <t>L2P (via Insight)</t>
  </si>
  <si>
    <t>Liverpool City Council</t>
  </si>
  <si>
    <t>Liverpool University Hospitals (LUHFT)</t>
  </si>
  <si>
    <t>LUHFT</t>
  </si>
  <si>
    <t>Managed Security Solutions Ltd.</t>
  </si>
  <si>
    <t>Medstrom Ltd</t>
  </si>
  <si>
    <t>Mersey Internal Audit Agency (MIAA)
Via Royal Liverpool &amp; Broadgreen NHS</t>
  </si>
  <si>
    <t>NHS Professionals (NHSP)</t>
  </si>
  <si>
    <t>North PB (previously Pinacl)</t>
  </si>
  <si>
    <t>NOSS (Network Of Staff Supporters Ltd)</t>
  </si>
  <si>
    <t>Note Machine</t>
  </si>
  <si>
    <t>Orion Medtech</t>
  </si>
  <si>
    <t>Pennine Telecom Ltd</t>
  </si>
  <si>
    <t>QE Facilities Limited</t>
  </si>
  <si>
    <t>Quality Health</t>
  </si>
  <si>
    <t>Roche Diagnostics</t>
  </si>
  <si>
    <t xml:space="preserve">Selenity </t>
  </si>
  <si>
    <t>Silverlink Software Ltd (Specialist Computer Centres)</t>
  </si>
  <si>
    <t>Sitekit</t>
  </si>
  <si>
    <t>Skills For Health</t>
  </si>
  <si>
    <t>Somerset NHS Foundation Trust</t>
  </si>
  <si>
    <t>St Helens &amp; Knowsley NHS Foundation Trust</t>
  </si>
  <si>
    <t>StarkStrom</t>
  </si>
  <si>
    <t>Synergy Healthcare UK Ltd</t>
  </si>
  <si>
    <t>Tate Security Technology Ltd</t>
  </si>
  <si>
    <t xml:space="preserve">Technidata Medical Software </t>
  </si>
  <si>
    <t>Tendable via Softcat</t>
  </si>
  <si>
    <t>The Royal Liverpool &amp; Broadgreen
University Hospitals NHS Trust</t>
  </si>
  <si>
    <t>Ultramed Limited</t>
  </si>
  <si>
    <t>Unisurge</t>
  </si>
  <si>
    <t>Voice Technologies</t>
  </si>
  <si>
    <t>Wellsky International</t>
  </si>
  <si>
    <t xml:space="preserve">Whistl UK Ltd </t>
  </si>
  <si>
    <t>IT</t>
  </si>
  <si>
    <t>36 Months</t>
  </si>
  <si>
    <t xml:space="preserve">Rolling </t>
  </si>
  <si>
    <t>60 Months</t>
  </si>
  <si>
    <t>17 months</t>
  </si>
  <si>
    <t>n/a (Call off)</t>
  </si>
  <si>
    <t>6 - 12 months</t>
  </si>
  <si>
    <t>Rolling</t>
  </si>
  <si>
    <t xml:space="preserve">120 months </t>
  </si>
  <si>
    <t>84 Months</t>
  </si>
  <si>
    <t>54 months</t>
  </si>
  <si>
    <t>192 months</t>
  </si>
  <si>
    <t>6 months</t>
  </si>
  <si>
    <t>Corporate</t>
  </si>
  <si>
    <t>Estates</t>
  </si>
  <si>
    <t>Finance</t>
  </si>
  <si>
    <t>HR</t>
  </si>
  <si>
    <t>Facilities</t>
  </si>
  <si>
    <t>Neurosurgery</t>
  </si>
  <si>
    <t xml:space="preserve">Theatres </t>
  </si>
  <si>
    <t xml:space="preserve">Horsley </t>
  </si>
  <si>
    <t>Thetares</t>
  </si>
  <si>
    <t>Neurology</t>
  </si>
  <si>
    <t>OPD</t>
  </si>
  <si>
    <t>Radiology</t>
  </si>
  <si>
    <t>Trustwide</t>
  </si>
  <si>
    <t>Trust Wide</t>
  </si>
  <si>
    <t xml:space="preserve">Clinical Governance </t>
  </si>
  <si>
    <t>Exec Offices</t>
  </si>
  <si>
    <t>Procurement</t>
  </si>
  <si>
    <t xml:space="preserve">Finance </t>
  </si>
  <si>
    <t xml:space="preserve">Neurosurgery </t>
  </si>
  <si>
    <t>PMP</t>
  </si>
  <si>
    <t>Labs</t>
  </si>
  <si>
    <t>Rehab Network</t>
  </si>
  <si>
    <t>Training &amp; Education</t>
  </si>
  <si>
    <t>Infection Control</t>
  </si>
  <si>
    <t>Estates &amp; Facilities</t>
  </si>
  <si>
    <t>Various</t>
  </si>
  <si>
    <t>Human Remains (HR)</t>
  </si>
  <si>
    <t>Comms</t>
  </si>
  <si>
    <t>Risk</t>
  </si>
  <si>
    <t xml:space="preserve">Operational Services </t>
  </si>
  <si>
    <t>No</t>
  </si>
  <si>
    <t>N/a</t>
  </si>
  <si>
    <t>agreeable via framework</t>
  </si>
  <si>
    <t>Yes</t>
  </si>
  <si>
    <t>3 Months</t>
  </si>
  <si>
    <t xml:space="preserve">No </t>
  </si>
  <si>
    <t>no</t>
  </si>
  <si>
    <t>3 months</t>
  </si>
  <si>
    <t>Framework</t>
  </si>
  <si>
    <t>CCS</t>
  </si>
  <si>
    <t>NOECPC</t>
  </si>
  <si>
    <t>Consumables via NHSSC</t>
  </si>
  <si>
    <t>No - Quote Only</t>
  </si>
  <si>
    <t>Compliant purchases via HCTED</t>
  </si>
  <si>
    <t>QE Facilities</t>
  </si>
  <si>
    <t>NEPO</t>
  </si>
  <si>
    <t>Below Threshold</t>
  </si>
  <si>
    <t>yes</t>
  </si>
  <si>
    <t>YES</t>
  </si>
  <si>
    <t>HTE</t>
  </si>
  <si>
    <t>3 quotes</t>
  </si>
  <si>
    <t>C&amp;M Collaborative tender</t>
  </si>
  <si>
    <t>Waiver</t>
  </si>
  <si>
    <t>CPP</t>
  </si>
  <si>
    <t>50% usage commitment</t>
  </si>
  <si>
    <t>Varies</t>
  </si>
  <si>
    <t>FOC equipment</t>
  </si>
  <si>
    <t>varies</t>
  </si>
  <si>
    <t>Income Contract</t>
  </si>
  <si>
    <t>Year 1 = £53,672.00
Year 2+ = £4,136.00</t>
  </si>
  <si>
    <t>Variable</t>
  </si>
  <si>
    <t xml:space="preserve">Yes </t>
  </si>
  <si>
    <t>Framework T&amp;Cs</t>
  </si>
  <si>
    <t>NHS T&amp;Cs</t>
  </si>
  <si>
    <t>BCZ - Workwear Protective Workwear &amp; Chemical Protection</t>
  </si>
  <si>
    <t>BW - Theatre Wear</t>
  </si>
  <si>
    <t>ECJ - Adhesive Compression Bandages</t>
  </si>
  <si>
    <t>FBK - Patient Warming Consumables</t>
  </si>
  <si>
    <t>FBU - Other Medical &amp; Surgical Equipment Purchases</t>
  </si>
  <si>
    <t>FJN - Neurological exam products </t>
  </si>
  <si>
    <t>FQR - Spinal &amp; Cranial Implants</t>
  </si>
  <si>
    <t>FYY - Medical &amp; Surgical Equipment Maintenance &amp; cleaning</t>
  </si>
  <si>
    <t>GGB - Orthodontic Appliances &amp; sundries</t>
  </si>
  <si>
    <t>HAA - Haematology</t>
  </si>
  <si>
    <t>JAB - Ultrasound Equipment</t>
  </si>
  <si>
    <t>MBN - Catering Equipment Vending Machines</t>
  </si>
  <si>
    <t>MFB - Decontamination Equipment</t>
  </si>
  <si>
    <t xml:space="preserve">MQA - Alarms Alarm Installations &amp; Inspection </t>
  </si>
  <si>
    <t>MXS - Refuse Disposal Confidential</t>
  </si>
  <si>
    <t>PZP - Estates Services</t>
  </si>
  <si>
    <t>WAC - PCs Integrated Systems</t>
  </si>
  <si>
    <t>WAV - Computer Software Maintenance</t>
  </si>
  <si>
    <t>WCC - Dictation Audio Equipment Dictation Machine Dictaphones &amp; Transcribers</t>
  </si>
  <si>
    <t>WCM - Disposal Equipment Shredders Cassette Destroyers Tape Destroyers</t>
  </si>
  <si>
    <t>WFC - Mobile Phones</t>
  </si>
  <si>
    <t>WFZ - Telephonist Services</t>
  </si>
  <si>
    <t>WKD - Mailing &amp; Post Room Packing</t>
  </si>
  <si>
    <t>ZAQ - Patient accommodation (outside NHS wards)</t>
  </si>
  <si>
    <t>ZDA - Banking Services - General Banking Outlets &amp; Cash Machines</t>
  </si>
  <si>
    <t>ZLB - Medical Locums</t>
  </si>
  <si>
    <t>ZME - Management Consultancy Personnel &amp; Manpower</t>
  </si>
  <si>
    <t>ZOC - Healthcare Services from Commercial Sector</t>
  </si>
  <si>
    <t>NHS Healthcare Services - Other Purchased Healthcare</t>
  </si>
  <si>
    <t>ZW - Business Administration Services</t>
  </si>
  <si>
    <t>ZWA - Recruitment Agency Fees</t>
  </si>
  <si>
    <t>ZWK - Estate Management Services</t>
  </si>
  <si>
    <t>ZWS - Legal Services Non Staff Related</t>
  </si>
  <si>
    <t>ZYG - Audit Fees Internal</t>
  </si>
  <si>
    <t>Capital Compactors</t>
  </si>
  <si>
    <t>1 off Refurbished CP30 Rolonof Portable Waste Compactor with Comb Bin Lift</t>
  </si>
  <si>
    <t>3 Quotes</t>
  </si>
  <si>
    <t>Fire Alarm System</t>
  </si>
  <si>
    <t>HESIS Ltd</t>
  </si>
  <si>
    <t>Fire Alarm Interfaces</t>
  </si>
  <si>
    <t>Installation of numerous fire alarms and system software</t>
  </si>
  <si>
    <t>Installation of numerous fire alarm interfaces as part of upgrade to access control system</t>
  </si>
  <si>
    <t>RCJ - Care and Treatmet Surgical and Associated Services - Neurosurgery</t>
  </si>
  <si>
    <t>ZLX - Social Worker</t>
  </si>
  <si>
    <t>FJ - Diagnostics Monitoring</t>
  </si>
  <si>
    <t>Digital</t>
  </si>
  <si>
    <t>1 month</t>
  </si>
  <si>
    <t>Staff Benefits</t>
  </si>
  <si>
    <t>NHS SBS</t>
  </si>
  <si>
    <t>Category</t>
  </si>
  <si>
    <t>Workforce</t>
  </si>
  <si>
    <t>Supplier T&amp;Cs</t>
  </si>
  <si>
    <t>C&amp;M Collaborative framework</t>
  </si>
  <si>
    <t>2 x 12 months</t>
  </si>
  <si>
    <t>Medical Devices &amp; Clinical Consumables</t>
  </si>
  <si>
    <t xml:space="preserve">12 Months </t>
  </si>
  <si>
    <t xml:space="preserve">Trust Board Development Programme </t>
  </si>
  <si>
    <t>Date added to Contract Register</t>
  </si>
  <si>
    <t>Expired?</t>
  </si>
  <si>
    <t>The provision services in relation to electronic Disclosure and Barring Service (eDBS) check services Software-as-a-Service (SaaS)</t>
  </si>
  <si>
    <t>Atlantic Data Ltd</t>
  </si>
  <si>
    <t>Initial Contract Length (Months)</t>
  </si>
  <si>
    <t>Extension available?</t>
  </si>
  <si>
    <t>Max expiry date of contract</t>
  </si>
  <si>
    <t>Annual Contract Value
(Inc Vat)</t>
  </si>
  <si>
    <t>Approved by Date</t>
  </si>
  <si>
    <t>Datix/Allocate</t>
  </si>
  <si>
    <t>Logex costing system</t>
  </si>
  <si>
    <t>Assista</t>
  </si>
  <si>
    <t>Total Contract Value
(Ex Vat)</t>
  </si>
  <si>
    <t>International recruitment</t>
  </si>
  <si>
    <t>NHSP</t>
  </si>
  <si>
    <t>LCL SLA Provision of Pathology services</t>
  </si>
  <si>
    <t>LCL</t>
  </si>
  <si>
    <t>Provision of Pathology Services</t>
  </si>
  <si>
    <t>Therapeutic Apheresis Services</t>
  </si>
  <si>
    <t>HeART Appraisal management tool</t>
  </si>
  <si>
    <t>Premier IT</t>
  </si>
  <si>
    <t xml:space="preserve">Implementation, Access and Ongoing support for Social Value Portal platform  </t>
  </si>
  <si>
    <t xml:space="preserve">Implementation, Access and Ongoing support for Social Value Portal platform </t>
  </si>
  <si>
    <t>Social Value Platform</t>
  </si>
  <si>
    <t>ShredStation</t>
  </si>
  <si>
    <t>Globus</t>
  </si>
  <si>
    <t>Provision of a Neurophysiology Consultant to The Walton Centre NHS Foundation Trust</t>
  </si>
  <si>
    <t>Mediservices Healthcare Ltd</t>
  </si>
  <si>
    <t>Sela Medical</t>
  </si>
  <si>
    <t>Consignment agreement -stent</t>
  </si>
  <si>
    <t>Fire Alarm Installation</t>
  </si>
  <si>
    <t>Hesis</t>
  </si>
  <si>
    <t>installation of fire alarms in SWB</t>
  </si>
  <si>
    <t>Pitney Bowes</t>
  </si>
  <si>
    <t>Provision of Civica Engage Membership Platform</t>
  </si>
  <si>
    <t>Knowsley Inn &amp; Lounge Hotel</t>
  </si>
  <si>
    <t>Hotel Provision For PMP Patients, temp contract for duration of tender process</t>
  </si>
  <si>
    <t>Intelligent Chatbot Application – Phase 2A</t>
  </si>
  <si>
    <t>Design and development of a solution for online/digital Headache service, which will consist of an Intelligent Chatbot Application to capture patient history prior to consultation with a Neurologist.</t>
  </si>
  <si>
    <t>Tata Consultancy Services Ltd</t>
  </si>
  <si>
    <t>PACS Port Network Switches</t>
  </si>
  <si>
    <t xml:space="preserve">North PB   </t>
  </si>
  <si>
    <t>Aruba 48 port network switches</t>
  </si>
  <si>
    <t>Access to framework for Agency rates</t>
  </si>
  <si>
    <t>Franking Machine</t>
  </si>
  <si>
    <t>Franking Machine for post</t>
  </si>
  <si>
    <t>All extensions used</t>
  </si>
  <si>
    <t>*Add contract dates</t>
  </si>
  <si>
    <t>*Expired?</t>
  </si>
  <si>
    <t>REM - Diagnostics Pathology and laboratory - Chemical pathology</t>
  </si>
  <si>
    <t>R - Purchased Healthcare</t>
  </si>
  <si>
    <t>FRK - Drug Eluting Stents</t>
  </si>
  <si>
    <t>*Renewed?</t>
  </si>
  <si>
    <t>Advise Inc Platform</t>
  </si>
  <si>
    <t>Advise Inc</t>
  </si>
  <si>
    <t>Provision of Advise Inc Data Platform</t>
  </si>
  <si>
    <t>SFG20 maintenance system for managing facilities and asset mapping</t>
  </si>
  <si>
    <t>SFG20 Ltd</t>
  </si>
  <si>
    <t>ZJ - Support Services</t>
  </si>
  <si>
    <t>Need to update with new details</t>
  </si>
  <si>
    <t>Interpretation and Translation Services for D/deaf and Deafblind people</t>
  </si>
  <si>
    <t>Liverpool CCG</t>
  </si>
  <si>
    <t xml:space="preserve">36 Months </t>
  </si>
  <si>
    <t>Benchmarking and Performance Intelligence</t>
  </si>
  <si>
    <t>Atlassian Cloud - Bitbucket, Confluence and Jira software</t>
  </si>
  <si>
    <t>Clearvision cm Ltd</t>
  </si>
  <si>
    <t>Supply of software Atlassian Cloud</t>
  </si>
  <si>
    <t>Provision of Civica Engage Membership Database Platform</t>
  </si>
  <si>
    <t>Design, Development, Support and Hosting of  Intranet</t>
  </si>
  <si>
    <t>VerseOne</t>
  </si>
  <si>
    <t>Tendable Inspection &amp; Audit Application Software</t>
  </si>
  <si>
    <t>Microvention</t>
  </si>
  <si>
    <t xml:space="preserve">Inventory Consignment Agreement for Products for the treatment of aneurysms </t>
  </si>
  <si>
    <t xml:space="preserve">Products for the treatment of aneurysms </t>
  </si>
  <si>
    <t xml:space="preserve">Catering for PMP Patients </t>
  </si>
  <si>
    <t>Vaughn's</t>
  </si>
  <si>
    <t>Provision of sandwiches for PMP patients during their program on site</t>
  </si>
  <si>
    <t xml:space="preserve">24 Months </t>
  </si>
  <si>
    <t>NHS Arden &amp; Greater East Midlands Commissioning Support Unit (AGCSU)</t>
  </si>
  <si>
    <t xml:space="preserve">CMCCODN Data management services </t>
  </si>
  <si>
    <t>Provision of Picture Archiving Communication System Managed Service (PACS)</t>
  </si>
  <si>
    <t xml:space="preserve">Intergrated Radiological Services </t>
  </si>
  <si>
    <t>42 months</t>
  </si>
  <si>
    <t>Trust Website &amp; Content Management System</t>
  </si>
  <si>
    <t>Finance Analytics</t>
  </si>
  <si>
    <t>Dun &amp; Bradstreet</t>
  </si>
  <si>
    <t>Subscription to D&amp;B Finance Analytics, giving global access to company data, risk and credit ratings and directorships</t>
  </si>
  <si>
    <t>12 MONTHS</t>
  </si>
  <si>
    <t>Labgnostic license for National Pathology Exchange (NPEX)</t>
  </si>
  <si>
    <t>X-Lab Ltd</t>
  </si>
  <si>
    <t>Consent-a-Patient Software</t>
  </si>
  <si>
    <t>Haemostats such as Floseal</t>
  </si>
  <si>
    <t>Temperature Management System</t>
  </si>
  <si>
    <t>Guide XT Equipment &amp; Software</t>
  </si>
  <si>
    <t>Loaned equipment</t>
  </si>
  <si>
    <t>Consumables used for loaned equipment</t>
  </si>
  <si>
    <t>Orthotic clinics and services</t>
  </si>
  <si>
    <t>V.R Simulator</t>
  </si>
  <si>
    <t>Staff survey</t>
  </si>
  <si>
    <t>social workers contract</t>
  </si>
  <si>
    <t>Magentus Software</t>
  </si>
  <si>
    <t>Bespoke theatre packs</t>
  </si>
  <si>
    <t xml:space="preserve">Provision of Radiology Information System (RIS) </t>
  </si>
  <si>
    <t>Risk management system and support services *Renewed?</t>
  </si>
  <si>
    <t>Consignment agreement for silk_v stents *Add contract end date</t>
  </si>
  <si>
    <t>The Walton Centre NHS Foundation Trust FOI 5889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</si>
</sst>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13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4"/>
      <name val="Arial"/>
      <family val="2"/>
    </font>
    <font>
      <b/>
      <strike/>
      <sz val="11"/>
      <color theme="4"/>
      <name val="Calibri"/>
      <family val="2"/>
      <scheme val="minor"/>
    </font>
    <font>
      <sz val="10"/>
      <color theme="4"/>
      <name val="Calibri"/>
      <family val="2"/>
      <scheme val="minor"/>
    </font>
    <font>
      <sz val="11"/>
      <color theme="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1" fillId="0" borderId="0"/>
    <xf numFmtId="44" fontId="2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6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4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wrapText="1"/>
    </xf>
    <xf numFmtId="14" fontId="8" fillId="0" borderId="0" xfId="0" applyNumberFormat="1" applyFont="1"/>
    <xf numFmtId="0" fontId="8" fillId="0" borderId="0" xfId="0" applyFont="1" applyAlignment="1">
      <alignment horizontal="center"/>
    </xf>
    <xf numFmtId="164" fontId="8" fillId="0" borderId="0" xfId="0" applyNumberFormat="1" applyFont="1"/>
    <xf numFmtId="44" fontId="8" fillId="0" borderId="0" xfId="0" applyNumberFormat="1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14" fontId="8" fillId="0" borderId="0" xfId="1" applyNumberFormat="1" applyFont="1" applyAlignment="1">
      <alignment horizontal="left"/>
    </xf>
    <xf numFmtId="0" fontId="8" fillId="0" borderId="0" xfId="1" applyFont="1" applyAlignment="1">
      <alignment horizontal="left"/>
    </xf>
    <xf numFmtId="0" fontId="8" fillId="0" borderId="0" xfId="1" applyFont="1" applyAlignment="1">
      <alignment horizontal="center"/>
    </xf>
    <xf numFmtId="17" fontId="8" fillId="0" borderId="0" xfId="0" applyNumberFormat="1" applyFont="1"/>
    <xf numFmtId="0" fontId="8" fillId="0" borderId="0" xfId="0" applyFont="1" applyAlignment="1">
      <alignment vertical="center"/>
    </xf>
    <xf numFmtId="14" fontId="8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left"/>
    </xf>
    <xf numFmtId="0" fontId="8" fillId="3" borderId="0" xfId="0" applyFont="1" applyFill="1" applyAlignment="1">
      <alignment horizontal="left" wrapText="1"/>
    </xf>
    <xf numFmtId="0" fontId="8" fillId="0" borderId="2" xfId="0" applyFont="1" applyBorder="1" applyAlignment="1">
      <alignment horizontal="center" wrapText="1"/>
    </xf>
    <xf numFmtId="44" fontId="9" fillId="0" borderId="0" xfId="0" applyNumberFormat="1" applyFont="1"/>
    <xf numFmtId="14" fontId="10" fillId="0" borderId="0" xfId="0" quotePrefix="1" applyNumberFormat="1" applyFont="1"/>
    <xf numFmtId="0" fontId="8" fillId="0" borderId="4" xfId="0" applyFont="1" applyBorder="1" applyAlignment="1">
      <alignment vertical="center"/>
    </xf>
    <xf numFmtId="0" fontId="11" fillId="0" borderId="0" xfId="0" applyFont="1" applyAlignment="1">
      <alignment horizontal="left"/>
    </xf>
    <xf numFmtId="0" fontId="11" fillId="0" borderId="0" xfId="0" applyFont="1"/>
    <xf numFmtId="44" fontId="11" fillId="0" borderId="0" xfId="0" applyNumberFormat="1" applyFont="1"/>
    <xf numFmtId="14" fontId="11" fillId="0" borderId="0" xfId="0" applyNumberFormat="1" applyFont="1"/>
    <xf numFmtId="14" fontId="11" fillId="0" borderId="0" xfId="0" applyNumberFormat="1" applyFont="1" applyAlignment="1">
      <alignment horizontal="center"/>
    </xf>
    <xf numFmtId="0" fontId="8" fillId="0" borderId="2" xfId="0" applyFont="1" applyBorder="1" applyAlignment="1">
      <alignment horizontal="left" wrapText="1"/>
    </xf>
    <xf numFmtId="14" fontId="8" fillId="0" borderId="0" xfId="0" applyNumberFormat="1" applyFont="1" applyAlignment="1">
      <alignment horizontal="right"/>
    </xf>
    <xf numFmtId="0" fontId="12" fillId="0" borderId="0" xfId="0" applyFont="1"/>
    <xf numFmtId="0" fontId="8" fillId="0" borderId="3" xfId="0" applyFont="1" applyBorder="1" applyAlignment="1">
      <alignment horizontal="left"/>
    </xf>
    <xf numFmtId="0" fontId="6" fillId="0" borderId="0" xfId="0" applyFont="1"/>
  </cellXfs>
  <cellStyles count="39">
    <cellStyle name="Comma [0] 2" xfId="8" xr:uid="{00000000-0005-0000-0000-000000000000}"/>
    <cellStyle name="Comma 10" xfId="24" xr:uid="{00000000-0005-0000-0000-000001000000}"/>
    <cellStyle name="Comma 11" xfId="27" xr:uid="{00000000-0005-0000-0000-000002000000}"/>
    <cellStyle name="Comma 12" xfId="29" xr:uid="{00000000-0005-0000-0000-000003000000}"/>
    <cellStyle name="Comma 13" xfId="30" xr:uid="{00000000-0005-0000-0000-000004000000}"/>
    <cellStyle name="Comma 14" xfId="33" xr:uid="{00000000-0005-0000-0000-000005000000}"/>
    <cellStyle name="Comma 15" xfId="34" xr:uid="{00000000-0005-0000-0000-000006000000}"/>
    <cellStyle name="Comma 16" xfId="37" xr:uid="{00000000-0005-0000-0000-000007000000}"/>
    <cellStyle name="Comma 17" xfId="38" xr:uid="{00000000-0005-0000-0000-000008000000}"/>
    <cellStyle name="Comma 2" xfId="7" xr:uid="{00000000-0005-0000-0000-000009000000}"/>
    <cellStyle name="Comma 3" xfId="10" xr:uid="{00000000-0005-0000-0000-00000A000000}"/>
    <cellStyle name="Comma 4" xfId="13" xr:uid="{00000000-0005-0000-0000-00000B000000}"/>
    <cellStyle name="Comma 5" xfId="15" xr:uid="{00000000-0005-0000-0000-00000C000000}"/>
    <cellStyle name="Comma 6" xfId="17" xr:uid="{00000000-0005-0000-0000-00000D000000}"/>
    <cellStyle name="Comma 7" xfId="19" xr:uid="{00000000-0005-0000-0000-00000E000000}"/>
    <cellStyle name="Comma 8" xfId="20" xr:uid="{00000000-0005-0000-0000-00000F000000}"/>
    <cellStyle name="Comma 9" xfId="23" xr:uid="{00000000-0005-0000-0000-000010000000}"/>
    <cellStyle name="Currency [0] 2" xfId="6" xr:uid="{00000000-0005-0000-0000-000011000000}"/>
    <cellStyle name="Currency 10" xfId="21" xr:uid="{00000000-0005-0000-0000-000012000000}"/>
    <cellStyle name="Currency 11" xfId="22" xr:uid="{00000000-0005-0000-0000-000013000000}"/>
    <cellStyle name="Currency 12" xfId="25" xr:uid="{00000000-0005-0000-0000-000014000000}"/>
    <cellStyle name="Currency 13" xfId="26" xr:uid="{00000000-0005-0000-0000-000015000000}"/>
    <cellStyle name="Currency 14" xfId="28" xr:uid="{00000000-0005-0000-0000-000016000000}"/>
    <cellStyle name="Currency 15" xfId="31" xr:uid="{00000000-0005-0000-0000-000017000000}"/>
    <cellStyle name="Currency 16" xfId="32" xr:uid="{00000000-0005-0000-0000-000018000000}"/>
    <cellStyle name="Currency 17" xfId="35" xr:uid="{00000000-0005-0000-0000-000019000000}"/>
    <cellStyle name="Currency 18" xfId="36" xr:uid="{00000000-0005-0000-0000-00001A000000}"/>
    <cellStyle name="Currency 2" xfId="5" xr:uid="{00000000-0005-0000-0000-00001B000000}"/>
    <cellStyle name="Currency 3" xfId="2" xr:uid="{00000000-0005-0000-0000-00001C000000}"/>
    <cellStyle name="Currency 4" xfId="9" xr:uid="{00000000-0005-0000-0000-00001D000000}"/>
    <cellStyle name="Currency 5" xfId="11" xr:uid="{00000000-0005-0000-0000-00001E000000}"/>
    <cellStyle name="Currency 6" xfId="12" xr:uid="{00000000-0005-0000-0000-00001F000000}"/>
    <cellStyle name="Currency 7" xfId="14" xr:uid="{00000000-0005-0000-0000-000020000000}"/>
    <cellStyle name="Currency 8" xfId="16" xr:uid="{00000000-0005-0000-0000-000021000000}"/>
    <cellStyle name="Currency 9" xfId="18" xr:uid="{00000000-0005-0000-0000-000022000000}"/>
    <cellStyle name="Normal" xfId="0" builtinId="0"/>
    <cellStyle name="Normal 2" xfId="3" xr:uid="{00000000-0005-0000-0000-000025000000}"/>
    <cellStyle name="Normal 4" xfId="1" xr:uid="{00000000-0005-0000-0000-000026000000}"/>
    <cellStyle name="Percent 2" xfId="4" xr:uid="{00000000-0005-0000-0000-000027000000}"/>
  </cellStyles>
  <dxfs count="33"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alibri"/>
        <family val="2"/>
        <scheme val="minor"/>
      </font>
      <numFmt numFmtId="19" formatCode="dd/mm/yyyy"/>
      <fill>
        <patternFill patternType="solid">
          <fgColor indexed="64"/>
          <bgColor theme="3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outline val="0"/>
        <shadow val="0"/>
        <u val="none"/>
        <vertAlign val="baseline"/>
        <color theme="4"/>
        <family val="2"/>
      </font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outline val="0"/>
        <shadow val="0"/>
        <u val="none"/>
        <vertAlign val="baseline"/>
        <color theme="4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</dxf>
    <dxf>
      <font>
        <outline val="0"/>
        <shadow val="0"/>
        <u val="none"/>
        <vertAlign val="baseline"/>
        <color theme="4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</dxf>
    <dxf>
      <font>
        <outline val="0"/>
        <shadow val="0"/>
        <u val="none"/>
        <vertAlign val="baseline"/>
        <color theme="4"/>
      </font>
      <numFmt numFmtId="34" formatCode="_-&quot;£&quot;* #,##0.00_-;\-&quot;£&quot;* #,##0.00_-;_-&quot;£&quot;* &quot;-&quot;??_-;_-@_-"/>
      <fill>
        <patternFill patternType="none">
          <fgColor indexed="64"/>
          <bgColor indexed="65"/>
        </patternFill>
      </fill>
      <alignment textRotation="0" wrapText="0" indent="0" justifyLastLine="0" shrinkToFit="0" readingOrder="0"/>
    </dxf>
    <dxf>
      <font>
        <outline val="0"/>
        <shadow val="0"/>
        <u val="none"/>
        <vertAlign val="baseline"/>
        <color theme="4"/>
      </font>
      <numFmt numFmtId="34" formatCode="_-&quot;£&quot;* #,##0.00_-;\-&quot;£&quot;* #,##0.00_-;_-&quot;£&quot;* &quot;-&quot;??_-;_-@_-"/>
      <fill>
        <patternFill patternType="none">
          <fgColor indexed="64"/>
          <bgColor indexed="65"/>
        </patternFill>
      </fill>
      <alignment textRotation="0" wrapText="0" indent="0" justifyLastLine="0" shrinkToFit="0" readingOrder="0"/>
    </dxf>
    <dxf>
      <font>
        <outline val="0"/>
        <shadow val="0"/>
        <u val="none"/>
        <vertAlign val="baseline"/>
        <color theme="4"/>
      </font>
      <numFmt numFmtId="164" formatCode="&quot;£&quot;#,##0.00"/>
    </dxf>
    <dxf>
      <font>
        <outline val="0"/>
        <shadow val="0"/>
        <u val="none"/>
        <vertAlign val="baseline"/>
        <color theme="4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</dxf>
    <dxf>
      <font>
        <outline val="0"/>
        <shadow val="0"/>
        <u val="none"/>
        <vertAlign val="baseline"/>
        <color theme="4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</dxf>
    <dxf>
      <font>
        <outline val="0"/>
        <shadow val="0"/>
        <u val="none"/>
        <vertAlign val="baseline"/>
        <color theme="4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</dxf>
    <dxf>
      <font>
        <outline val="0"/>
        <shadow val="0"/>
        <u val="none"/>
        <vertAlign val="baseline"/>
        <color theme="4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</dxf>
    <dxf>
      <font>
        <outline val="0"/>
        <shadow val="0"/>
        <u val="none"/>
        <vertAlign val="baseline"/>
        <color theme="4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outline val="0"/>
        <shadow val="0"/>
        <u val="none"/>
        <vertAlign val="baseline"/>
        <color theme="4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outline val="0"/>
        <shadow val="0"/>
        <u val="none"/>
        <vertAlign val="baseline"/>
        <color theme="4"/>
      </font>
      <numFmt numFmtId="19" formatCode="dd/mm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outline val="0"/>
        <shadow val="0"/>
        <u val="none"/>
        <vertAlign val="baseline"/>
        <color theme="4"/>
      </font>
      <numFmt numFmtId="19" formatCode="dd/mm/yyyy"/>
      <fill>
        <patternFill patternType="none">
          <fgColor indexed="64"/>
          <bgColor indexed="65"/>
        </patternFill>
      </fill>
      <alignment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outline val="0"/>
        <shadow val="0"/>
        <u val="none"/>
        <vertAlign val="baseline"/>
        <color theme="4"/>
      </font>
      <numFmt numFmtId="19" formatCode="dd/mm/yyyy"/>
      <fill>
        <patternFill patternType="none">
          <fgColor indexed="64"/>
          <bgColor indexed="65"/>
        </patternFill>
      </fill>
      <alignment textRotation="0" wrapText="0" indent="0" justifyLastLine="0" shrinkToFit="0" readingOrder="0"/>
    </dxf>
    <dxf>
      <font>
        <outline val="0"/>
        <shadow val="0"/>
        <u val="none"/>
        <vertAlign val="baseline"/>
        <color theme="4"/>
      </font>
      <numFmt numFmtId="19" formatCode="dd/mm/yyyy"/>
      <fill>
        <patternFill patternType="none">
          <fgColor indexed="64"/>
          <bgColor indexed="65"/>
        </patternFill>
      </fill>
      <alignment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family val="2"/>
        <scheme val="minor"/>
      </font>
      <numFmt numFmtId="19" formatCode="dd/mm/yyyy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family val="2"/>
        <scheme val="minor"/>
      </font>
      <numFmt numFmtId="19" formatCode="dd/mm/yyyy"/>
      <alignment horizontal="left" vertical="bottom" textRotation="0" wrapText="0" indent="0" justifyLastLine="0" shrinkToFit="0" readingOrder="0"/>
    </dxf>
    <dxf>
      <font>
        <outline val="0"/>
        <shadow val="0"/>
        <u val="none"/>
        <vertAlign val="baseline"/>
        <color theme="4"/>
      </font>
      <alignment horizontal="general" vertical="bottom" textRotation="0" wrapText="0" indent="0" justifyLastLine="0" shrinkToFit="0" readingOrder="0"/>
    </dxf>
    <dxf>
      <font>
        <outline val="0"/>
        <shadow val="0"/>
        <u val="none"/>
        <vertAlign val="baseline"/>
        <color theme="4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outline val="0"/>
        <shadow val="0"/>
        <u val="none"/>
        <vertAlign val="baseline"/>
        <color theme="4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</dxf>
    <dxf>
      <font>
        <outline val="0"/>
        <shadow val="0"/>
        <u val="none"/>
        <vertAlign val="baseline"/>
        <color theme="4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</dxf>
    <dxf>
      <font>
        <outline val="0"/>
        <shadow val="0"/>
        <u val="none"/>
        <vertAlign val="baseline"/>
        <color theme="4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</dxf>
    <dxf>
      <font>
        <outline val="0"/>
        <shadow val="0"/>
        <u val="none"/>
        <vertAlign val="baseline"/>
        <color theme="4"/>
      </font>
      <alignment horizontal="left" vertical="bottom" textRotation="0" wrapText="1" indent="0" justifyLastLine="0" shrinkToFit="0" readingOrder="0"/>
    </dxf>
    <dxf>
      <font>
        <outline val="0"/>
        <shadow val="0"/>
        <u val="none"/>
        <vertAlign val="baseline"/>
        <color theme="4"/>
      </font>
      <alignment horizontal="left" vertical="bottom" textRotation="0" wrapText="0" indent="0" justifyLastLine="0" shrinkToFit="0" readingOrder="0"/>
    </dxf>
    <dxf>
      <font>
        <outline val="0"/>
        <shadow val="0"/>
        <u val="none"/>
        <vertAlign val="baseline"/>
        <color theme="4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0</xdr:colOff>
      <xdr:row>111</xdr:row>
      <xdr:rowOff>0</xdr:rowOff>
    </xdr:from>
    <xdr:to>
      <xdr:col>27</xdr:col>
      <xdr:colOff>58420</xdr:colOff>
      <xdr:row>111</xdr:row>
      <xdr:rowOff>58420</xdr:rowOff>
    </xdr:to>
    <xdr:pic>
      <xdr:nvPicPr>
        <xdr:cNvPr id="2" name="pt1:_FOr1:1:_FONSr2:0:MAt3:0:AP1:ReqDistributionAppsTable:_ATp:t2:0:j_id296">
          <a:extLst>
            <a:ext uri="{FF2B5EF4-FFF2-40B4-BE49-F238E27FC236}">
              <a16:creationId xmlns:a16="http://schemas.microsoft.com/office/drawing/2014/main" id="{985B93AB-EAFA-684F-5024-6A6912920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19550" y="77958950"/>
          <a:ext cx="50800" cy="50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OLLEY, Richard (THE WALTON CENTRE NHS FOUNDATION TRUST)" id="{9427B7AD-484D-418C-967C-5757637F53E5}" userId="S::richard.jolley@nhs.net::d1f1c0a7-a6b1-416c-92d7-e44bd10a7ad1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31B9078-B533-4ACB-A56B-1857AB5E1535}" name="Table2" displayName="Table2" ref="A3:AB136" totalsRowShown="0" headerRowDxfId="0" dataDxfId="2" headerRowBorderDxfId="32" tableBorderDxfId="31">
  <autoFilter ref="A3:AB136" xr:uid="{931B9078-B533-4ACB-A56B-1857AB5E1535}"/>
  <tableColumns count="28">
    <tableColumn id="1" xr3:uid="{8254CA2F-8109-4A7C-A30D-CA5709F260F7}" name="Trust Name" dataDxfId="30"/>
    <tableColumn id="50" xr3:uid="{2683CD19-B215-4A15-8661-D3D0394CFCB7}" name="Date added to Contract Register" dataDxfId="29"/>
    <tableColumn id="48" xr3:uid="{E7092D57-088C-4FA6-B606-AFA7383BA3ED}" name="Contract Name" dataDxfId="28"/>
    <tableColumn id="2" xr3:uid="{FA7BB4CD-0F0F-43C0-9921-EBC0264251FF}" name="Current Provider" dataDxfId="27"/>
    <tableColumn id="4" xr3:uid="{552A0AFD-CD6A-4906-916E-4AB63681455B}" name="Goods / Service Description" dataDxfId="26"/>
    <tableColumn id="6" xr3:uid="{D88B043B-957D-45E5-A820-EC0A54713EF7}" name="Division" dataDxfId="25"/>
    <tableColumn id="7" xr3:uid="{A62C42FB-9075-4BC3-91FC-A94C1640CCB5}" name="Department" dataDxfId="24"/>
    <tableColumn id="51" xr3:uid="{57D55543-F811-499D-8827-014C3AEE4CBA}" name="Eclass / Category" dataDxfId="23"/>
    <tableColumn id="49" xr3:uid="{0D90A22D-5E33-4EE6-BD5D-ABB883BECF35}" name="Category" dataDxfId="22" dataCellStyle="Normal 4"/>
    <tableColumn id="72" xr3:uid="{B38D81B9-6F6C-4E34-BB0A-407C71F63369}" name="Approved by Date" dataDxfId="21" dataCellStyle="Normal 4"/>
    <tableColumn id="10" xr3:uid="{E19CD225-4106-46C8-958A-7A0468D05CFF}" name="Contract Start Date" dataDxfId="20"/>
    <tableColumn id="11" xr3:uid="{2D1FB391-266D-46B3-B84F-0F09A1CDEFB5}" name="Contract End Date" dataDxfId="19"/>
    <tableColumn id="12" xr3:uid="{BA81BC63-6CA3-44F0-90F8-BFBF19748E80}" name="Initial Contract Length (Months)" dataDxfId="18" dataCellStyle="Normal 4"/>
    <tableColumn id="52" xr3:uid="{EECF9A3D-8A2E-43CC-8667-9D6848A3A86F}" name="Expired?" dataDxfId="17" dataCellStyle="Normal 4"/>
    <tableColumn id="13" xr3:uid="{E1F84DA4-C378-43BF-BDED-9AC7915F45E4}" name="Review Date" dataDxfId="16"/>
    <tableColumn id="54" xr3:uid="{BCFEC8E8-40D6-4DBF-81CB-FA3BFDB63B71}" name="Extension available?" dataDxfId="15"/>
    <tableColumn id="16" xr3:uid="{1634B601-F954-4819-AB27-6F8925C9535A}" name="Length Of Extension (If Applicable)" dataDxfId="14"/>
    <tableColumn id="53" xr3:uid="{8CD850AD-B8A1-4B24-A610-03BDC5976408}" name="Max expiry date of contract" dataDxfId="13" dataCellStyle="Normal 4"/>
    <tableColumn id="18" xr3:uid="{8CED1009-57D1-48DF-A4FE-89CCE315C1A8}" name="Tendered_x000a_(Yes / No)" dataDxfId="12"/>
    <tableColumn id="19" xr3:uid="{2355AC67-E602-4464-AA1B-9EC291BDA7E4}" name="If Not Tendered_x000a_Justification Required_x000a_(E.G. Waiver No/Reasons)" dataDxfId="11"/>
    <tableColumn id="21" xr3:uid="{8019868D-A851-495C-99A6-FF4F7E415A09}" name="Contract_x000a_(Yes / No)" dataDxfId="10"/>
    <tableColumn id="22" xr3:uid="{37024CAE-B6DD-4B91-8380-0A8366333E19}" name="Framework_x000a_(Yes / No)" dataDxfId="9"/>
    <tableColumn id="23" xr3:uid="{3CF0BFDC-7618-4830-9A39-F05E4F7CEF08}" name="Framework_x000a_Provider Name" dataDxfId="8"/>
    <tableColumn id="55" xr3:uid="{67B88EBB-1AB9-4ECD-8D7E-8BA323646EC7}" name="Total Contract Value_x000a_(Ex Vat)" dataDxfId="7"/>
    <tableColumn id="26" xr3:uid="{4E1AA08A-3F40-42D9-966C-5432FA673DF1}" name="Annual Contract Value_x000a_(Inc Vat)" dataDxfId="6"/>
    <tableColumn id="27" xr3:uid="{9699D186-727E-4461-BC3F-5CE0C8A667AD}" name="Total Contract_x000a_Value (Inc VAT)" dataDxfId="5"/>
    <tableColumn id="30" xr3:uid="{BA5A6E0C-2857-41C9-85B0-3E7DAC0F95B0}" name="Signed Contract Obtained?" dataDxfId="4"/>
    <tableColumn id="35" xr3:uid="{42BB1501-E6D5-4BE8-927F-2DF342FEF080}" name="Terms and Conditions Used" dataDxfId="3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U23" dT="2023-05-26T11:20:59.69" personId="{9427B7AD-484D-418C-967C-5757637F53E5}" id="{D1F9C980-6476-4397-A234-C642173ABC74}">
    <text>Copy requested from CAMRIN/LUHFT</text>
  </threadedComment>
  <threadedComment ref="Q96" dT="2023-03-24T13:16:00.32" personId="{9427B7AD-484D-418C-967C-5757637F53E5}" id="{1FCDB2B4-455F-4155-A789-5F5B9D45355F}">
    <text>4 Weeks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microsoft.com/office/2017/10/relationships/threadedComment" Target="../threadedComments/threadedComment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36"/>
  <sheetViews>
    <sheetView tabSelected="1" zoomScale="80" zoomScaleNormal="80" workbookViewId="0">
      <pane xSplit="4" ySplit="3" topLeftCell="E4" activePane="bottomRight" state="frozen"/>
      <selection pane="topRight" activeCell="F1" sqref="F1"/>
      <selection pane="bottomLeft" activeCell="A3" sqref="A3"/>
      <selection pane="bottomRight" activeCell="C3" sqref="C3"/>
    </sheetView>
  </sheetViews>
  <sheetFormatPr defaultRowHeight="14.4" x14ac:dyDescent="0.3"/>
  <cols>
    <col min="1" max="1" width="27.44140625" style="6" customWidth="1"/>
    <col min="2" max="2" width="16.5546875" style="6" customWidth="1"/>
    <col min="3" max="3" width="80.44140625" style="7" customWidth="1"/>
    <col min="4" max="4" width="67.44140625" style="6" customWidth="1"/>
    <col min="5" max="5" width="70" style="6" customWidth="1"/>
    <col min="6" max="6" width="17.5546875" style="8" hidden="1" customWidth="1"/>
    <col min="7" max="7" width="23.44140625" style="8" hidden="1" customWidth="1"/>
    <col min="8" max="8" width="47.44140625" style="8" customWidth="1"/>
    <col min="9" max="9" width="38" style="8" customWidth="1"/>
    <col min="10" max="10" width="16.5546875" style="6" customWidth="1"/>
    <col min="11" max="11" width="17.44140625" style="8" bestFit="1" customWidth="1"/>
    <col min="12" max="12" width="13.5546875" style="6" customWidth="1"/>
    <col min="13" max="13" width="15" style="6" customWidth="1"/>
    <col min="14" max="14" width="13.21875" style="9" customWidth="1"/>
    <col min="15" max="15" width="12.5546875" style="6" customWidth="1"/>
    <col min="16" max="16" width="13.44140625" style="6" customWidth="1"/>
    <col min="17" max="17" width="19.44140625" style="6" customWidth="1"/>
    <col min="18" max="18" width="22.5546875" style="9" customWidth="1"/>
    <col min="19" max="19" width="14.5546875" style="6" bestFit="1" customWidth="1"/>
    <col min="20" max="20" width="16.5546875" style="6" bestFit="1" customWidth="1"/>
    <col min="21" max="21" width="16.44140625" style="6" customWidth="1"/>
    <col min="22" max="22" width="17" style="6" customWidth="1"/>
    <col min="23" max="23" width="16.5546875" style="6" customWidth="1"/>
    <col min="24" max="24" width="27.44140625" style="10" customWidth="1"/>
    <col min="25" max="25" width="22.44140625" style="6" hidden="1" customWidth="1"/>
    <col min="26" max="26" width="15.5546875" style="11" customWidth="1"/>
    <col min="27" max="27" width="15" style="11" bestFit="1" customWidth="1"/>
    <col min="28" max="28" width="16.5546875" style="6" customWidth="1"/>
    <col min="29" max="29" width="39.44140625" style="6" customWidth="1"/>
    <col min="30" max="30" width="92.5546875" style="6" customWidth="1"/>
    <col min="31" max="16384" width="8.88671875" style="6"/>
  </cols>
  <sheetData>
    <row r="1" spans="1:28" ht="18" x14ac:dyDescent="0.35">
      <c r="A1" s="5" t="s">
        <v>446</v>
      </c>
      <c r="Q1" s="9"/>
      <c r="R1" s="6"/>
      <c r="Y1" s="11"/>
      <c r="AA1" s="6"/>
    </row>
    <row r="2" spans="1:28" ht="18" x14ac:dyDescent="0.35">
      <c r="A2" s="5"/>
      <c r="Q2" s="9"/>
      <c r="R2" s="6"/>
      <c r="Y2" s="11"/>
      <c r="AA2" s="6"/>
    </row>
    <row r="3" spans="1:28" s="35" customFormat="1" ht="137.1" customHeight="1" x14ac:dyDescent="0.3">
      <c r="A3" s="1" t="s">
        <v>16</v>
      </c>
      <c r="B3" s="1" t="s">
        <v>341</v>
      </c>
      <c r="C3" s="1" t="s">
        <v>9</v>
      </c>
      <c r="D3" s="1" t="s">
        <v>10</v>
      </c>
      <c r="E3" s="1" t="s">
        <v>11</v>
      </c>
      <c r="F3" s="1" t="s">
        <v>0</v>
      </c>
      <c r="G3" s="1" t="s">
        <v>1</v>
      </c>
      <c r="H3" s="1" t="s">
        <v>55</v>
      </c>
      <c r="I3" s="1" t="s">
        <v>333</v>
      </c>
      <c r="J3" s="2" t="s">
        <v>349</v>
      </c>
      <c r="K3" s="2" t="s">
        <v>12</v>
      </c>
      <c r="L3" s="2" t="s">
        <v>13</v>
      </c>
      <c r="M3" s="1" t="s">
        <v>345</v>
      </c>
      <c r="N3" s="1" t="s">
        <v>342</v>
      </c>
      <c r="O3" s="2" t="s">
        <v>14</v>
      </c>
      <c r="P3" s="2" t="s">
        <v>346</v>
      </c>
      <c r="Q3" s="1" t="s">
        <v>53</v>
      </c>
      <c r="R3" s="1" t="s">
        <v>347</v>
      </c>
      <c r="S3" s="1" t="s">
        <v>2</v>
      </c>
      <c r="T3" s="1" t="s">
        <v>3</v>
      </c>
      <c r="U3" s="1" t="s">
        <v>4</v>
      </c>
      <c r="V3" s="1" t="s">
        <v>5</v>
      </c>
      <c r="W3" s="1" t="s">
        <v>8</v>
      </c>
      <c r="X3" s="4" t="s">
        <v>353</v>
      </c>
      <c r="Y3" s="3" t="s">
        <v>348</v>
      </c>
      <c r="Z3" s="3" t="s">
        <v>6</v>
      </c>
      <c r="AA3" s="4" t="s">
        <v>15</v>
      </c>
      <c r="AB3" s="2" t="s">
        <v>7</v>
      </c>
    </row>
    <row r="4" spans="1:28" x14ac:dyDescent="0.3">
      <c r="A4" s="12" t="s">
        <v>145</v>
      </c>
      <c r="B4" s="12" t="s">
        <v>75</v>
      </c>
      <c r="C4" s="13" t="s">
        <v>82</v>
      </c>
      <c r="D4" s="6" t="s">
        <v>146</v>
      </c>
      <c r="F4" s="6" t="s">
        <v>220</v>
      </c>
      <c r="G4" s="12" t="s">
        <v>221</v>
      </c>
      <c r="H4" s="6" t="s">
        <v>299</v>
      </c>
      <c r="I4" s="14" t="s">
        <v>244</v>
      </c>
      <c r="K4" s="8">
        <v>44013</v>
      </c>
      <c r="L4" s="8">
        <v>44377</v>
      </c>
      <c r="M4" s="15" t="s">
        <v>52</v>
      </c>
      <c r="N4" s="16" t="s">
        <v>253</v>
      </c>
      <c r="O4" s="8">
        <v>44317</v>
      </c>
      <c r="P4" s="8"/>
      <c r="Q4" s="9"/>
      <c r="R4" s="15"/>
      <c r="S4" s="6" t="s">
        <v>250</v>
      </c>
      <c r="U4" s="6" t="s">
        <v>253</v>
      </c>
      <c r="V4" s="6" t="s">
        <v>250</v>
      </c>
      <c r="X4" s="10" t="e">
        <f>SUM(#REF!)</f>
        <v>#REF!</v>
      </c>
      <c r="Y4" s="11">
        <v>660</v>
      </c>
      <c r="Z4" s="11">
        <v>660</v>
      </c>
      <c r="AA4" s="6"/>
    </row>
    <row r="5" spans="1:28" x14ac:dyDescent="0.3">
      <c r="A5" s="12" t="s">
        <v>145</v>
      </c>
      <c r="B5" s="12" t="s">
        <v>75</v>
      </c>
      <c r="C5" s="13" t="s">
        <v>83</v>
      </c>
      <c r="D5" s="6" t="s">
        <v>146</v>
      </c>
      <c r="F5" s="6" t="s">
        <v>220</v>
      </c>
      <c r="G5" s="12" t="s">
        <v>221</v>
      </c>
      <c r="H5" s="6" t="s">
        <v>299</v>
      </c>
      <c r="I5" s="14" t="s">
        <v>244</v>
      </c>
      <c r="K5" s="8">
        <v>44013</v>
      </c>
      <c r="L5" s="8">
        <v>44377</v>
      </c>
      <c r="M5" s="15" t="s">
        <v>52</v>
      </c>
      <c r="N5" s="16" t="s">
        <v>253</v>
      </c>
      <c r="O5" s="8">
        <v>44317</v>
      </c>
      <c r="P5" s="8"/>
      <c r="Q5" s="9"/>
      <c r="R5" s="15"/>
      <c r="S5" s="6" t="s">
        <v>250</v>
      </c>
      <c r="U5" s="6" t="s">
        <v>253</v>
      </c>
      <c r="V5" s="6" t="s">
        <v>250</v>
      </c>
      <c r="X5" s="10" t="e">
        <f>SUM(#REF!)</f>
        <v>#REF!</v>
      </c>
      <c r="Y5" s="11">
        <v>720</v>
      </c>
      <c r="Z5" s="11">
        <v>720</v>
      </c>
      <c r="AA5" s="6"/>
    </row>
    <row r="6" spans="1:28" x14ac:dyDescent="0.3">
      <c r="A6" s="12" t="s">
        <v>145</v>
      </c>
      <c r="B6" s="12" t="s">
        <v>75</v>
      </c>
      <c r="C6" s="13" t="s">
        <v>84</v>
      </c>
      <c r="D6" s="6" t="s">
        <v>146</v>
      </c>
      <c r="F6" s="6" t="s">
        <v>220</v>
      </c>
      <c r="G6" s="12" t="s">
        <v>221</v>
      </c>
      <c r="H6" s="6" t="s">
        <v>299</v>
      </c>
      <c r="I6" s="14" t="s">
        <v>244</v>
      </c>
      <c r="K6" s="8">
        <v>44013</v>
      </c>
      <c r="L6" s="8">
        <v>44377</v>
      </c>
      <c r="M6" s="15" t="s">
        <v>52</v>
      </c>
      <c r="N6" s="16" t="s">
        <v>253</v>
      </c>
      <c r="O6" s="8">
        <v>44317</v>
      </c>
      <c r="P6" s="8"/>
      <c r="Q6" s="9"/>
      <c r="R6" s="15"/>
      <c r="S6" s="6" t="s">
        <v>250</v>
      </c>
      <c r="U6" s="6" t="s">
        <v>253</v>
      </c>
      <c r="V6" s="6" t="s">
        <v>250</v>
      </c>
      <c r="X6" s="10" t="e">
        <f>SUM(#REF!)</f>
        <v>#REF!</v>
      </c>
      <c r="Y6" s="11">
        <v>660</v>
      </c>
      <c r="Z6" s="11">
        <v>660</v>
      </c>
      <c r="AA6" s="6"/>
    </row>
    <row r="7" spans="1:28" x14ac:dyDescent="0.3">
      <c r="A7" s="12" t="s">
        <v>145</v>
      </c>
      <c r="B7" s="12" t="s">
        <v>75</v>
      </c>
      <c r="C7" s="13" t="s">
        <v>85</v>
      </c>
      <c r="D7" s="6" t="s">
        <v>147</v>
      </c>
      <c r="F7" s="6" t="s">
        <v>220</v>
      </c>
      <c r="G7" s="12" t="s">
        <v>222</v>
      </c>
      <c r="H7" s="6" t="s">
        <v>57</v>
      </c>
      <c r="I7" s="14" t="s">
        <v>329</v>
      </c>
      <c r="J7" s="17">
        <v>44986</v>
      </c>
      <c r="K7" s="8">
        <v>44978</v>
      </c>
      <c r="L7" s="8">
        <v>45342</v>
      </c>
      <c r="M7" s="15" t="s">
        <v>52</v>
      </c>
      <c r="N7" s="16" t="s">
        <v>250</v>
      </c>
      <c r="O7" s="8">
        <v>45139</v>
      </c>
      <c r="P7" s="8" t="s">
        <v>253</v>
      </c>
      <c r="Q7" s="9" t="s">
        <v>33</v>
      </c>
      <c r="R7" s="14">
        <v>45708</v>
      </c>
      <c r="S7" s="6" t="s">
        <v>250</v>
      </c>
      <c r="T7" s="6" t="s">
        <v>258</v>
      </c>
      <c r="U7" s="6" t="s">
        <v>253</v>
      </c>
      <c r="V7" s="6" t="s">
        <v>253</v>
      </c>
      <c r="W7" s="6" t="s">
        <v>259</v>
      </c>
      <c r="X7" s="10" t="e">
        <f>SUM(#REF!)</f>
        <v>#REF!</v>
      </c>
      <c r="Y7" s="11">
        <v>46883</v>
      </c>
      <c r="Z7" s="11">
        <v>56259.6</v>
      </c>
      <c r="AA7" s="6"/>
      <c r="AB7" s="6" t="s">
        <v>282</v>
      </c>
    </row>
    <row r="8" spans="1:28" x14ac:dyDescent="0.3">
      <c r="A8" s="12" t="s">
        <v>145</v>
      </c>
      <c r="B8" s="12" t="s">
        <v>75</v>
      </c>
      <c r="C8" s="21" t="s">
        <v>86</v>
      </c>
      <c r="D8" s="6" t="s">
        <v>148</v>
      </c>
      <c r="E8" s="6" t="s">
        <v>389</v>
      </c>
      <c r="F8" s="6" t="s">
        <v>220</v>
      </c>
      <c r="G8" s="12" t="s">
        <v>221</v>
      </c>
      <c r="H8" s="6" t="s">
        <v>66</v>
      </c>
      <c r="I8" s="14" t="s">
        <v>244</v>
      </c>
      <c r="J8" s="17">
        <v>45017</v>
      </c>
      <c r="K8" s="8">
        <v>43843</v>
      </c>
      <c r="L8" s="8">
        <v>44938</v>
      </c>
      <c r="M8" s="15" t="s">
        <v>51</v>
      </c>
      <c r="N8" s="16"/>
      <c r="O8" s="8">
        <v>44573</v>
      </c>
      <c r="P8" s="8"/>
      <c r="Q8" s="9" t="s">
        <v>337</v>
      </c>
      <c r="R8" s="15"/>
      <c r="S8" s="6" t="s">
        <v>253</v>
      </c>
      <c r="U8" s="6" t="s">
        <v>253</v>
      </c>
      <c r="V8" s="6" t="s">
        <v>250</v>
      </c>
      <c r="W8" s="6" t="s">
        <v>50</v>
      </c>
      <c r="X8" s="10" t="e">
        <f>SUM(#REF!)</f>
        <v>#REF!</v>
      </c>
      <c r="Y8" s="11"/>
      <c r="AA8" s="6"/>
      <c r="AB8" s="6" t="s">
        <v>283</v>
      </c>
    </row>
    <row r="9" spans="1:28" x14ac:dyDescent="0.3">
      <c r="A9" s="12" t="s">
        <v>145</v>
      </c>
      <c r="B9" s="12" t="s">
        <v>75</v>
      </c>
      <c r="C9" s="13" t="s">
        <v>87</v>
      </c>
      <c r="D9" s="6" t="s">
        <v>149</v>
      </c>
      <c r="F9" s="6" t="s">
        <v>220</v>
      </c>
      <c r="G9" s="12" t="s">
        <v>223</v>
      </c>
      <c r="H9" s="6" t="s">
        <v>57</v>
      </c>
      <c r="I9" s="14" t="s">
        <v>329</v>
      </c>
      <c r="J9" s="17">
        <v>45292</v>
      </c>
      <c r="K9" s="8">
        <v>44287</v>
      </c>
      <c r="L9" s="8">
        <v>45382</v>
      </c>
      <c r="M9" s="15" t="s">
        <v>208</v>
      </c>
      <c r="N9" s="16" t="s">
        <v>250</v>
      </c>
      <c r="O9" s="8">
        <v>45322</v>
      </c>
      <c r="P9" s="8" t="s">
        <v>250</v>
      </c>
      <c r="Q9" s="9" t="s">
        <v>50</v>
      </c>
      <c r="R9" s="14">
        <v>45322</v>
      </c>
      <c r="S9" s="6" t="s">
        <v>250</v>
      </c>
      <c r="T9" s="6" t="s">
        <v>258</v>
      </c>
      <c r="U9" s="6" t="s">
        <v>253</v>
      </c>
      <c r="V9" s="6" t="s">
        <v>253</v>
      </c>
      <c r="W9" s="6" t="s">
        <v>269</v>
      </c>
      <c r="X9" s="10" t="e">
        <f>SUM(#REF!)</f>
        <v>#REF!</v>
      </c>
      <c r="Y9" s="11">
        <v>74672</v>
      </c>
      <c r="Z9" s="11">
        <v>292065</v>
      </c>
      <c r="AA9" s="6" t="s">
        <v>253</v>
      </c>
      <c r="AB9" s="6" t="s">
        <v>282</v>
      </c>
    </row>
    <row r="10" spans="1:28" x14ac:dyDescent="0.3">
      <c r="A10" s="12" t="s">
        <v>145</v>
      </c>
      <c r="B10" s="12" t="s">
        <v>75</v>
      </c>
      <c r="C10" s="13" t="s">
        <v>88</v>
      </c>
      <c r="D10" s="6" t="s">
        <v>150</v>
      </c>
      <c r="F10" s="6" t="s">
        <v>220</v>
      </c>
      <c r="G10" s="12" t="s">
        <v>222</v>
      </c>
      <c r="H10" s="6" t="s">
        <v>310</v>
      </c>
      <c r="I10" s="14" t="s">
        <v>329</v>
      </c>
      <c r="K10" s="8">
        <v>44440</v>
      </c>
      <c r="L10" s="8">
        <v>44804</v>
      </c>
      <c r="M10" s="15" t="s">
        <v>33</v>
      </c>
      <c r="N10" s="16" t="s">
        <v>253</v>
      </c>
      <c r="O10" s="8">
        <v>44714</v>
      </c>
      <c r="P10" s="8"/>
      <c r="Q10" s="9"/>
      <c r="R10" s="15"/>
      <c r="S10" s="6" t="s">
        <v>250</v>
      </c>
      <c r="U10" s="6" t="s">
        <v>250</v>
      </c>
      <c r="V10" s="6" t="s">
        <v>253</v>
      </c>
      <c r="W10" s="6" t="s">
        <v>269</v>
      </c>
      <c r="X10" s="10" t="e">
        <f>SUM(#REF!)</f>
        <v>#REF!</v>
      </c>
      <c r="Y10" s="11">
        <v>12050.4</v>
      </c>
      <c r="Z10" s="11">
        <v>12050.4</v>
      </c>
      <c r="AA10" s="6"/>
      <c r="AB10" s="6" t="s">
        <v>283</v>
      </c>
    </row>
    <row r="11" spans="1:28" x14ac:dyDescent="0.3">
      <c r="A11" s="12" t="s">
        <v>145</v>
      </c>
      <c r="B11" s="12" t="s">
        <v>75</v>
      </c>
      <c r="C11" s="13" t="s">
        <v>89</v>
      </c>
      <c r="D11" s="6" t="s">
        <v>151</v>
      </c>
      <c r="F11" s="6" t="s">
        <v>220</v>
      </c>
      <c r="G11" s="12" t="s">
        <v>224</v>
      </c>
      <c r="H11" s="6" t="s">
        <v>61</v>
      </c>
      <c r="I11" s="14" t="s">
        <v>244</v>
      </c>
      <c r="J11" s="17">
        <v>45689</v>
      </c>
      <c r="K11" s="8">
        <v>44652</v>
      </c>
      <c r="L11" s="8">
        <v>46477</v>
      </c>
      <c r="M11" s="15" t="s">
        <v>208</v>
      </c>
      <c r="N11" s="16" t="s">
        <v>250</v>
      </c>
      <c r="O11" s="8">
        <v>46207</v>
      </c>
      <c r="P11" s="8" t="s">
        <v>253</v>
      </c>
      <c r="Q11" s="9" t="s">
        <v>32</v>
      </c>
      <c r="R11" s="14">
        <v>47208</v>
      </c>
      <c r="S11" s="6" t="s">
        <v>253</v>
      </c>
      <c r="U11" s="6" t="s">
        <v>253</v>
      </c>
      <c r="V11" s="6" t="s">
        <v>250</v>
      </c>
      <c r="W11" s="6" t="s">
        <v>260</v>
      </c>
      <c r="X11" s="10" t="e">
        <f>SUM(#REF!)</f>
        <v>#REF!</v>
      </c>
      <c r="Y11" s="11">
        <v>47500</v>
      </c>
      <c r="Z11" s="11">
        <v>332500</v>
      </c>
      <c r="AA11" s="6"/>
      <c r="AB11" s="6" t="s">
        <v>282</v>
      </c>
    </row>
    <row r="12" spans="1:28" x14ac:dyDescent="0.3">
      <c r="A12" s="12" t="s">
        <v>145</v>
      </c>
      <c r="B12" s="20">
        <v>44356</v>
      </c>
      <c r="C12" s="13" t="s">
        <v>90</v>
      </c>
      <c r="D12" s="6" t="s">
        <v>152</v>
      </c>
      <c r="E12" s="6" t="s">
        <v>432</v>
      </c>
      <c r="F12" s="6" t="s">
        <v>225</v>
      </c>
      <c r="G12" s="12" t="s">
        <v>226</v>
      </c>
      <c r="H12" s="6" t="s">
        <v>293</v>
      </c>
      <c r="I12" s="14" t="s">
        <v>338</v>
      </c>
      <c r="J12" s="6" t="s">
        <v>50</v>
      </c>
      <c r="K12" s="8">
        <v>44377</v>
      </c>
      <c r="L12" s="8">
        <v>45837</v>
      </c>
      <c r="M12" s="15">
        <v>48</v>
      </c>
      <c r="N12" s="16" t="s">
        <v>250</v>
      </c>
      <c r="O12" s="8">
        <v>45717</v>
      </c>
      <c r="P12" s="8" t="s">
        <v>250</v>
      </c>
      <c r="Q12" s="9" t="s">
        <v>50</v>
      </c>
      <c r="R12" s="14">
        <v>45837</v>
      </c>
      <c r="S12" s="6" t="s">
        <v>250</v>
      </c>
      <c r="T12" s="6" t="s">
        <v>258</v>
      </c>
      <c r="U12" s="6" t="s">
        <v>253</v>
      </c>
      <c r="V12" s="6" t="s">
        <v>253</v>
      </c>
      <c r="W12" s="6" t="s">
        <v>332</v>
      </c>
      <c r="X12" s="10" t="e">
        <f>SUM(#REF!)</f>
        <v>#REF!</v>
      </c>
      <c r="Y12" s="11">
        <v>72225</v>
      </c>
      <c r="Z12" s="11">
        <v>576000</v>
      </c>
      <c r="AA12" s="6" t="s">
        <v>253</v>
      </c>
      <c r="AB12" s="6" t="s">
        <v>282</v>
      </c>
    </row>
    <row r="13" spans="1:28" x14ac:dyDescent="0.3">
      <c r="A13" s="12" t="s">
        <v>145</v>
      </c>
      <c r="B13" s="20">
        <v>44284</v>
      </c>
      <c r="C13" s="13" t="s">
        <v>91</v>
      </c>
      <c r="D13" s="6" t="s">
        <v>153</v>
      </c>
      <c r="E13" s="6" t="s">
        <v>433</v>
      </c>
      <c r="F13" s="6" t="s">
        <v>225</v>
      </c>
      <c r="G13" s="12" t="s">
        <v>227</v>
      </c>
      <c r="H13" s="6" t="s">
        <v>70</v>
      </c>
      <c r="I13" s="14" t="s">
        <v>338</v>
      </c>
      <c r="J13" s="17">
        <v>45292</v>
      </c>
      <c r="K13" s="8">
        <v>44256</v>
      </c>
      <c r="L13" s="8">
        <v>45350</v>
      </c>
      <c r="M13" s="15" t="s">
        <v>208</v>
      </c>
      <c r="N13" s="16" t="s">
        <v>250</v>
      </c>
      <c r="O13" s="8">
        <v>45170</v>
      </c>
      <c r="P13" s="8" t="s">
        <v>250</v>
      </c>
      <c r="Q13" s="9" t="s">
        <v>50</v>
      </c>
      <c r="R13" s="15" t="s">
        <v>75</v>
      </c>
      <c r="S13" s="6" t="s">
        <v>250</v>
      </c>
      <c r="T13" s="6" t="s">
        <v>261</v>
      </c>
      <c r="U13" s="6" t="s">
        <v>253</v>
      </c>
      <c r="V13" s="6" t="s">
        <v>250</v>
      </c>
      <c r="W13" s="6" t="s">
        <v>50</v>
      </c>
      <c r="X13" s="10" t="e">
        <f>SUM(#REF!)</f>
        <v>#REF!</v>
      </c>
      <c r="Y13" s="11">
        <v>25392</v>
      </c>
      <c r="Z13" s="11">
        <v>76176</v>
      </c>
      <c r="AA13" s="6" t="s">
        <v>253</v>
      </c>
      <c r="AB13" s="6" t="s">
        <v>335</v>
      </c>
    </row>
    <row r="14" spans="1:28" x14ac:dyDescent="0.3">
      <c r="A14" s="12" t="s">
        <v>145</v>
      </c>
      <c r="B14" s="12"/>
      <c r="C14" s="13" t="s">
        <v>92</v>
      </c>
      <c r="D14" s="6" t="s">
        <v>154</v>
      </c>
      <c r="E14" s="12" t="s">
        <v>431</v>
      </c>
      <c r="F14" s="6" t="s">
        <v>225</v>
      </c>
      <c r="G14" s="12" t="s">
        <v>228</v>
      </c>
      <c r="H14" s="6" t="s">
        <v>57</v>
      </c>
      <c r="I14" s="14" t="s">
        <v>329</v>
      </c>
      <c r="J14" s="6" t="s">
        <v>50</v>
      </c>
      <c r="K14" s="8">
        <v>45108</v>
      </c>
      <c r="L14" s="8">
        <v>45473</v>
      </c>
      <c r="M14" s="15" t="s">
        <v>33</v>
      </c>
      <c r="N14" s="16" t="s">
        <v>250</v>
      </c>
      <c r="O14" s="8">
        <v>45382</v>
      </c>
      <c r="P14" s="8" t="s">
        <v>253</v>
      </c>
      <c r="Q14" s="9" t="s">
        <v>33</v>
      </c>
      <c r="R14" s="14">
        <v>45838</v>
      </c>
      <c r="S14" s="6" t="s">
        <v>250</v>
      </c>
      <c r="T14" s="6" t="s">
        <v>258</v>
      </c>
      <c r="U14" s="6" t="s">
        <v>253</v>
      </c>
      <c r="V14" s="6" t="s">
        <v>253</v>
      </c>
      <c r="W14" s="6" t="s">
        <v>259</v>
      </c>
      <c r="X14" s="10" t="e">
        <f>SUM(#REF!)</f>
        <v>#REF!</v>
      </c>
      <c r="Y14" s="11">
        <v>23057.7</v>
      </c>
      <c r="Z14" s="11">
        <v>8398.7999999999993</v>
      </c>
      <c r="AA14" s="6" t="s">
        <v>253</v>
      </c>
      <c r="AB14" s="6" t="s">
        <v>282</v>
      </c>
    </row>
    <row r="15" spans="1:28" x14ac:dyDescent="0.3">
      <c r="A15" s="12" t="s">
        <v>145</v>
      </c>
      <c r="B15" s="12"/>
      <c r="C15" s="13" t="s">
        <v>93</v>
      </c>
      <c r="D15" s="6" t="s">
        <v>155</v>
      </c>
      <c r="F15" s="6" t="s">
        <v>229</v>
      </c>
      <c r="G15" s="12" t="s">
        <v>230</v>
      </c>
      <c r="H15" s="6" t="s">
        <v>56</v>
      </c>
      <c r="I15" s="14" t="s">
        <v>329</v>
      </c>
      <c r="K15" s="8">
        <v>44867</v>
      </c>
      <c r="L15" s="8">
        <v>45231</v>
      </c>
      <c r="M15" s="15" t="s">
        <v>52</v>
      </c>
      <c r="N15" s="16" t="s">
        <v>250</v>
      </c>
      <c r="O15" s="8">
        <v>45108</v>
      </c>
      <c r="P15" s="8" t="s">
        <v>250</v>
      </c>
      <c r="Q15" s="9" t="s">
        <v>50</v>
      </c>
      <c r="R15" s="15"/>
      <c r="S15" s="6" t="s">
        <v>253</v>
      </c>
      <c r="U15" s="6" t="s">
        <v>262</v>
      </c>
      <c r="X15" s="10" t="e">
        <f>SUM(#REF!)</f>
        <v>#REF!</v>
      </c>
      <c r="Y15" s="11">
        <f>(3288.6*20%)+3288.6</f>
        <v>3946.3199999999997</v>
      </c>
      <c r="Z15" s="11">
        <v>3946.32</v>
      </c>
      <c r="AA15" s="6" t="s">
        <v>250</v>
      </c>
      <c r="AB15" s="6" t="s">
        <v>283</v>
      </c>
    </row>
    <row r="16" spans="1:28" x14ac:dyDescent="0.3">
      <c r="A16" s="12" t="s">
        <v>145</v>
      </c>
      <c r="B16" s="20">
        <v>44621</v>
      </c>
      <c r="C16" s="13" t="s">
        <v>94</v>
      </c>
      <c r="D16" s="6" t="s">
        <v>77</v>
      </c>
      <c r="E16" s="6" t="s">
        <v>434</v>
      </c>
      <c r="F16" s="6" t="s">
        <v>225</v>
      </c>
      <c r="G16" s="12" t="s">
        <v>226</v>
      </c>
      <c r="H16" s="6" t="s">
        <v>57</v>
      </c>
      <c r="I16" s="14" t="s">
        <v>338</v>
      </c>
      <c r="J16" s="17">
        <v>46054</v>
      </c>
      <c r="K16" s="8">
        <v>44652</v>
      </c>
      <c r="L16" s="8">
        <v>46112</v>
      </c>
      <c r="M16" s="15" t="s">
        <v>36</v>
      </c>
      <c r="N16" s="16" t="s">
        <v>250</v>
      </c>
      <c r="O16" s="8">
        <v>45747</v>
      </c>
      <c r="P16" s="8" t="s">
        <v>250</v>
      </c>
      <c r="Q16" s="9" t="s">
        <v>50</v>
      </c>
      <c r="R16" s="14">
        <v>46112</v>
      </c>
      <c r="S16" s="6" t="s">
        <v>256</v>
      </c>
      <c r="T16" s="6" t="s">
        <v>263</v>
      </c>
      <c r="U16" s="6" t="s">
        <v>253</v>
      </c>
      <c r="V16" s="6" t="s">
        <v>250</v>
      </c>
      <c r="W16" s="6" t="s">
        <v>50</v>
      </c>
      <c r="X16" s="10" t="e">
        <f>SUM(#REF!)</f>
        <v>#REF!</v>
      </c>
      <c r="Y16" s="11" t="s">
        <v>274</v>
      </c>
      <c r="Z16" s="11">
        <v>1632000</v>
      </c>
      <c r="AA16" s="6" t="s">
        <v>253</v>
      </c>
      <c r="AB16" s="6" t="s">
        <v>335</v>
      </c>
    </row>
    <row r="17" spans="1:28" x14ac:dyDescent="0.3">
      <c r="A17" s="12" t="s">
        <v>145</v>
      </c>
      <c r="B17" s="12"/>
      <c r="C17" s="13" t="s">
        <v>95</v>
      </c>
      <c r="D17" s="6" t="s">
        <v>156</v>
      </c>
      <c r="F17" s="6" t="s">
        <v>229</v>
      </c>
      <c r="G17" s="12" t="s">
        <v>229</v>
      </c>
      <c r="H17" s="6" t="s">
        <v>57</v>
      </c>
      <c r="I17" s="14" t="s">
        <v>329</v>
      </c>
      <c r="J17" s="17">
        <v>44986</v>
      </c>
      <c r="K17" s="8">
        <v>45017</v>
      </c>
      <c r="L17" s="8">
        <v>45382</v>
      </c>
      <c r="M17" s="15" t="s">
        <v>33</v>
      </c>
      <c r="N17" s="16" t="s">
        <v>250</v>
      </c>
      <c r="O17" s="8">
        <v>45291</v>
      </c>
      <c r="P17" s="8" t="s">
        <v>250</v>
      </c>
      <c r="Q17" s="9" t="s">
        <v>50</v>
      </c>
      <c r="R17" s="14">
        <v>45382</v>
      </c>
      <c r="S17" s="6" t="s">
        <v>250</v>
      </c>
      <c r="T17" s="6" t="s">
        <v>258</v>
      </c>
      <c r="U17" s="6" t="s">
        <v>253</v>
      </c>
      <c r="V17" s="6" t="s">
        <v>253</v>
      </c>
      <c r="W17" s="6" t="s">
        <v>332</v>
      </c>
      <c r="X17" s="10" t="e">
        <f>SUM(#REF!)</f>
        <v>#REF!</v>
      </c>
      <c r="Y17" s="11">
        <v>141372</v>
      </c>
      <c r="Z17" s="11">
        <v>138312</v>
      </c>
      <c r="AA17" s="6" t="s">
        <v>253</v>
      </c>
      <c r="AB17" s="6" t="s">
        <v>282</v>
      </c>
    </row>
    <row r="18" spans="1:28" x14ac:dyDescent="0.3">
      <c r="A18" s="12" t="s">
        <v>145</v>
      </c>
      <c r="B18" s="12"/>
      <c r="C18" s="21" t="s">
        <v>96</v>
      </c>
      <c r="D18" s="6" t="s">
        <v>157</v>
      </c>
      <c r="E18" s="6" t="s">
        <v>388</v>
      </c>
      <c r="F18" s="6"/>
      <c r="G18" s="12"/>
      <c r="H18" s="6" t="s">
        <v>295</v>
      </c>
      <c r="I18" s="14" t="s">
        <v>244</v>
      </c>
      <c r="L18" s="8"/>
      <c r="M18" s="15"/>
      <c r="N18" s="16"/>
      <c r="O18" s="8"/>
      <c r="P18" s="8"/>
      <c r="Q18" s="9"/>
      <c r="R18" s="15"/>
      <c r="X18" s="10" t="e">
        <f>SUM(#REF!)</f>
        <v>#REF!</v>
      </c>
      <c r="Y18" s="11"/>
      <c r="AA18" s="6"/>
    </row>
    <row r="19" spans="1:28" x14ac:dyDescent="0.3">
      <c r="A19" s="12" t="s">
        <v>145</v>
      </c>
      <c r="B19" s="12"/>
      <c r="C19" s="13" t="s">
        <v>97</v>
      </c>
      <c r="D19" s="6" t="s">
        <v>158</v>
      </c>
      <c r="E19" s="6" t="s">
        <v>438</v>
      </c>
      <c r="F19" s="6" t="s">
        <v>225</v>
      </c>
      <c r="G19" s="12" t="s">
        <v>226</v>
      </c>
      <c r="H19" s="6" t="s">
        <v>326</v>
      </c>
      <c r="I19" s="14" t="s">
        <v>338</v>
      </c>
      <c r="K19" s="8">
        <v>44531</v>
      </c>
      <c r="L19" s="8">
        <v>46356</v>
      </c>
      <c r="M19" s="15" t="s">
        <v>210</v>
      </c>
      <c r="N19" s="16" t="s">
        <v>250</v>
      </c>
      <c r="O19" s="8">
        <v>45991</v>
      </c>
      <c r="P19" s="8"/>
      <c r="Q19" s="9" t="s">
        <v>50</v>
      </c>
      <c r="R19" s="15"/>
      <c r="S19" s="6" t="s">
        <v>250</v>
      </c>
      <c r="T19" s="6" t="s">
        <v>272</v>
      </c>
      <c r="U19" s="6" t="s">
        <v>253</v>
      </c>
      <c r="V19" s="6" t="s">
        <v>250</v>
      </c>
      <c r="W19" s="6" t="s">
        <v>50</v>
      </c>
      <c r="X19" s="10" t="e">
        <f>SUM(#REF!)</f>
        <v>#REF!</v>
      </c>
      <c r="Y19" s="11" t="s">
        <v>275</v>
      </c>
      <c r="Z19" s="11">
        <v>122860.16</v>
      </c>
      <c r="AA19" s="6" t="s">
        <v>253</v>
      </c>
      <c r="AB19" s="6" t="s">
        <v>283</v>
      </c>
    </row>
    <row r="20" spans="1:28" x14ac:dyDescent="0.3">
      <c r="A20" s="12" t="s">
        <v>145</v>
      </c>
      <c r="B20" s="20">
        <v>45138</v>
      </c>
      <c r="C20" s="13" t="s">
        <v>98</v>
      </c>
      <c r="D20" s="6" t="s">
        <v>159</v>
      </c>
      <c r="E20" s="6" t="s">
        <v>435</v>
      </c>
      <c r="F20" s="6" t="s">
        <v>225</v>
      </c>
      <c r="G20" s="12" t="s">
        <v>226</v>
      </c>
      <c r="H20" s="6" t="s">
        <v>288</v>
      </c>
      <c r="I20" s="14" t="s">
        <v>338</v>
      </c>
      <c r="J20" s="17">
        <v>45108</v>
      </c>
      <c r="K20" s="8">
        <v>45139</v>
      </c>
      <c r="L20" s="8">
        <v>45869</v>
      </c>
      <c r="M20" s="15" t="s">
        <v>32</v>
      </c>
      <c r="N20" s="16" t="s">
        <v>250</v>
      </c>
      <c r="O20" s="8">
        <v>45748</v>
      </c>
      <c r="P20" s="8" t="s">
        <v>253</v>
      </c>
      <c r="Q20" s="9" t="s">
        <v>32</v>
      </c>
      <c r="R20" s="14">
        <v>46599</v>
      </c>
      <c r="S20" s="6" t="s">
        <v>250</v>
      </c>
      <c r="T20" s="6" t="s">
        <v>258</v>
      </c>
      <c r="U20" s="6" t="s">
        <v>253</v>
      </c>
      <c r="V20" s="6" t="s">
        <v>253</v>
      </c>
      <c r="W20" s="6" t="s">
        <v>54</v>
      </c>
      <c r="X20" s="10" t="e">
        <f>SUM(#REF!)</f>
        <v>#REF!</v>
      </c>
      <c r="Y20" s="11"/>
      <c r="Z20" s="11" t="s">
        <v>276</v>
      </c>
      <c r="AA20" s="6" t="s">
        <v>253</v>
      </c>
      <c r="AB20" s="6" t="s">
        <v>283</v>
      </c>
    </row>
    <row r="21" spans="1:28" x14ac:dyDescent="0.3">
      <c r="A21" s="12" t="s">
        <v>145</v>
      </c>
      <c r="B21" s="20">
        <v>45138</v>
      </c>
      <c r="C21" s="13" t="s">
        <v>99</v>
      </c>
      <c r="D21" s="6" t="s">
        <v>159</v>
      </c>
      <c r="E21" s="6" t="s">
        <v>436</v>
      </c>
      <c r="F21" s="6" t="s">
        <v>225</v>
      </c>
      <c r="G21" s="12" t="s">
        <v>226</v>
      </c>
      <c r="H21" s="6" t="s">
        <v>286</v>
      </c>
      <c r="I21" s="14" t="s">
        <v>338</v>
      </c>
      <c r="J21" s="17">
        <v>45138</v>
      </c>
      <c r="K21" s="8">
        <v>45139</v>
      </c>
      <c r="L21" s="8">
        <v>45869</v>
      </c>
      <c r="M21" s="15" t="s">
        <v>32</v>
      </c>
      <c r="N21" s="16" t="s">
        <v>250</v>
      </c>
      <c r="O21" s="8">
        <v>45748</v>
      </c>
      <c r="P21" s="8" t="s">
        <v>253</v>
      </c>
      <c r="Q21" s="9" t="s">
        <v>32</v>
      </c>
      <c r="R21" s="14">
        <v>46599</v>
      </c>
      <c r="S21" s="6" t="s">
        <v>250</v>
      </c>
      <c r="T21" s="6" t="s">
        <v>258</v>
      </c>
      <c r="U21" s="6" t="s">
        <v>253</v>
      </c>
      <c r="V21" s="6" t="s">
        <v>253</v>
      </c>
      <c r="W21" s="6" t="s">
        <v>54</v>
      </c>
      <c r="X21" s="10" t="e">
        <f>SUM(#REF!)</f>
        <v>#REF!</v>
      </c>
      <c r="Y21" s="11">
        <v>115096.56</v>
      </c>
      <c r="Z21" s="11">
        <v>32400</v>
      </c>
      <c r="AA21" s="6" t="s">
        <v>253</v>
      </c>
      <c r="AB21" s="6" t="s">
        <v>283</v>
      </c>
    </row>
    <row r="22" spans="1:28" x14ac:dyDescent="0.3">
      <c r="A22" s="12" t="s">
        <v>145</v>
      </c>
      <c r="B22" s="12"/>
      <c r="C22" s="21" t="s">
        <v>100</v>
      </c>
      <c r="D22" s="6" t="s">
        <v>160</v>
      </c>
      <c r="E22" s="6" t="s">
        <v>393</v>
      </c>
      <c r="F22" s="6" t="s">
        <v>220</v>
      </c>
      <c r="G22" s="12" t="s">
        <v>207</v>
      </c>
      <c r="H22" s="6" t="s">
        <v>57</v>
      </c>
      <c r="I22" s="14" t="s">
        <v>329</v>
      </c>
      <c r="K22" s="8">
        <v>44743</v>
      </c>
      <c r="L22" s="8">
        <v>45097</v>
      </c>
      <c r="M22" s="15" t="s">
        <v>33</v>
      </c>
      <c r="N22" s="16" t="s">
        <v>250</v>
      </c>
      <c r="O22" s="8">
        <v>44732</v>
      </c>
      <c r="P22" s="8"/>
      <c r="Q22" s="9" t="s">
        <v>50</v>
      </c>
      <c r="R22" s="15"/>
      <c r="S22" s="6" t="s">
        <v>250</v>
      </c>
      <c r="T22" s="6" t="s">
        <v>258</v>
      </c>
      <c r="U22" s="6" t="s">
        <v>253</v>
      </c>
      <c r="V22" s="6" t="s">
        <v>253</v>
      </c>
      <c r="W22" s="6" t="s">
        <v>264</v>
      </c>
      <c r="X22" s="10" t="e">
        <f>SUM(#REF!)</f>
        <v>#REF!</v>
      </c>
      <c r="Y22" s="11">
        <v>12180</v>
      </c>
      <c r="Z22" s="11">
        <v>12180</v>
      </c>
      <c r="AA22" s="6" t="s">
        <v>253</v>
      </c>
      <c r="AB22" s="6" t="s">
        <v>282</v>
      </c>
    </row>
    <row r="23" spans="1:28" x14ac:dyDescent="0.3">
      <c r="A23" s="12" t="s">
        <v>145</v>
      </c>
      <c r="B23" s="12"/>
      <c r="C23" s="13" t="s">
        <v>421</v>
      </c>
      <c r="D23" s="6" t="s">
        <v>45</v>
      </c>
      <c r="E23" s="12" t="s">
        <v>421</v>
      </c>
      <c r="F23" s="6" t="s">
        <v>229</v>
      </c>
      <c r="G23" s="12" t="s">
        <v>231</v>
      </c>
      <c r="H23" s="6" t="s">
        <v>68</v>
      </c>
      <c r="I23" s="14" t="s">
        <v>329</v>
      </c>
      <c r="J23" s="17">
        <v>44896</v>
      </c>
      <c r="K23" s="8">
        <v>45108</v>
      </c>
      <c r="L23" s="8">
        <v>48760</v>
      </c>
      <c r="M23" s="15" t="s">
        <v>39</v>
      </c>
      <c r="N23" s="16" t="s">
        <v>250</v>
      </c>
      <c r="O23" s="8">
        <v>48029</v>
      </c>
      <c r="P23" s="8" t="s">
        <v>253</v>
      </c>
      <c r="Q23" s="9" t="s">
        <v>35</v>
      </c>
      <c r="R23" s="14">
        <v>50586</v>
      </c>
      <c r="S23" s="6" t="s">
        <v>250</v>
      </c>
      <c r="T23" s="6" t="s">
        <v>258</v>
      </c>
      <c r="U23" s="6" t="s">
        <v>253</v>
      </c>
      <c r="V23" s="6" t="s">
        <v>253</v>
      </c>
      <c r="W23" s="6" t="s">
        <v>264</v>
      </c>
      <c r="X23" s="10">
        <v>1111211</v>
      </c>
      <c r="Y23" s="11">
        <v>93678</v>
      </c>
      <c r="Z23" s="11">
        <v>1333453.2</v>
      </c>
      <c r="AA23" s="6" t="s">
        <v>250</v>
      </c>
      <c r="AB23" s="6" t="s">
        <v>282</v>
      </c>
    </row>
    <row r="24" spans="1:28" x14ac:dyDescent="0.3">
      <c r="A24" s="12" t="s">
        <v>145</v>
      </c>
      <c r="B24" s="20">
        <v>45035</v>
      </c>
      <c r="C24" s="21" t="s">
        <v>101</v>
      </c>
      <c r="D24" s="6" t="s">
        <v>161</v>
      </c>
      <c r="E24" s="6" t="s">
        <v>404</v>
      </c>
      <c r="F24" s="6" t="s">
        <v>220</v>
      </c>
      <c r="G24" s="12" t="s">
        <v>232</v>
      </c>
      <c r="H24" s="6" t="s">
        <v>62</v>
      </c>
      <c r="I24" s="14" t="s">
        <v>329</v>
      </c>
      <c r="J24" s="6" t="s">
        <v>251</v>
      </c>
      <c r="K24" s="8">
        <v>45017</v>
      </c>
      <c r="L24" s="8">
        <v>45382</v>
      </c>
      <c r="M24" s="15" t="s">
        <v>52</v>
      </c>
      <c r="N24" s="16"/>
      <c r="O24" s="8">
        <v>45291</v>
      </c>
      <c r="P24" s="8" t="s">
        <v>253</v>
      </c>
      <c r="Q24" s="9" t="s">
        <v>33</v>
      </c>
      <c r="R24" s="14">
        <v>45747</v>
      </c>
      <c r="S24" s="6" t="s">
        <v>250</v>
      </c>
      <c r="T24" s="6" t="s">
        <v>258</v>
      </c>
      <c r="U24" s="6" t="s">
        <v>253</v>
      </c>
      <c r="V24" s="6" t="s">
        <v>253</v>
      </c>
      <c r="W24" s="6" t="s">
        <v>259</v>
      </c>
      <c r="X24" s="10" t="e">
        <f>SUM(#REF!)</f>
        <v>#REF!</v>
      </c>
      <c r="Y24" s="11">
        <v>34000</v>
      </c>
      <c r="Z24" s="11">
        <v>40800</v>
      </c>
      <c r="AA24" s="6" t="s">
        <v>253</v>
      </c>
      <c r="AB24" s="6" t="s">
        <v>282</v>
      </c>
    </row>
    <row r="25" spans="1:28" x14ac:dyDescent="0.3">
      <c r="A25" s="12" t="s">
        <v>145</v>
      </c>
      <c r="B25" s="12"/>
      <c r="C25" s="13" t="s">
        <v>102</v>
      </c>
      <c r="D25" s="6" t="s">
        <v>162</v>
      </c>
      <c r="F25" s="6" t="s">
        <v>220</v>
      </c>
      <c r="G25" s="12" t="s">
        <v>233</v>
      </c>
      <c r="H25" s="6" t="s">
        <v>62</v>
      </c>
      <c r="I25" s="14" t="s">
        <v>244</v>
      </c>
      <c r="K25" s="8">
        <v>44866</v>
      </c>
      <c r="L25" s="8">
        <v>45230</v>
      </c>
      <c r="M25" s="15" t="s">
        <v>52</v>
      </c>
      <c r="N25" s="16" t="s">
        <v>250</v>
      </c>
      <c r="O25" s="8">
        <v>45107</v>
      </c>
      <c r="P25" s="8" t="s">
        <v>250</v>
      </c>
      <c r="Q25" s="9"/>
      <c r="R25" s="20">
        <v>45230</v>
      </c>
      <c r="S25" s="6" t="s">
        <v>250</v>
      </c>
      <c r="T25" s="6" t="s">
        <v>258</v>
      </c>
      <c r="U25" s="6" t="s">
        <v>253</v>
      </c>
      <c r="V25" s="6" t="s">
        <v>253</v>
      </c>
      <c r="W25" s="6" t="s">
        <v>265</v>
      </c>
      <c r="X25" s="10" t="e">
        <f>SUM(#REF!)</f>
        <v>#REF!</v>
      </c>
      <c r="Y25" s="11">
        <v>50000</v>
      </c>
      <c r="Z25" s="11">
        <v>50000</v>
      </c>
      <c r="AA25" s="6"/>
      <c r="AB25" s="6" t="s">
        <v>282</v>
      </c>
    </row>
    <row r="26" spans="1:28" x14ac:dyDescent="0.3">
      <c r="A26" s="12" t="s">
        <v>145</v>
      </c>
      <c r="B26" s="20">
        <v>44682</v>
      </c>
      <c r="C26" s="13" t="s">
        <v>103</v>
      </c>
      <c r="D26" s="6" t="s">
        <v>163</v>
      </c>
      <c r="E26" s="6" t="s">
        <v>437</v>
      </c>
      <c r="F26" s="6" t="s">
        <v>229</v>
      </c>
      <c r="G26" s="12"/>
      <c r="H26" s="6" t="s">
        <v>292</v>
      </c>
      <c r="I26" s="14" t="s">
        <v>338</v>
      </c>
      <c r="J26" s="17">
        <v>45170</v>
      </c>
      <c r="K26" s="8">
        <v>44682</v>
      </c>
      <c r="L26" s="8">
        <v>45207</v>
      </c>
      <c r="M26" s="15" t="s">
        <v>211</v>
      </c>
      <c r="N26" s="16" t="s">
        <v>250</v>
      </c>
      <c r="O26" s="8">
        <v>45170</v>
      </c>
      <c r="P26" s="8" t="s">
        <v>250</v>
      </c>
      <c r="Q26" s="9" t="s">
        <v>50</v>
      </c>
      <c r="R26" s="14">
        <v>45207</v>
      </c>
      <c r="S26" s="6" t="s">
        <v>250</v>
      </c>
      <c r="T26" s="6" t="s">
        <v>258</v>
      </c>
      <c r="U26" s="6" t="s">
        <v>253</v>
      </c>
      <c r="V26" s="6" t="s">
        <v>253</v>
      </c>
      <c r="W26" s="6" t="s">
        <v>332</v>
      </c>
      <c r="X26" s="10" t="e">
        <f>SUM(#REF!)</f>
        <v>#REF!</v>
      </c>
      <c r="Y26" s="11">
        <v>190927.2</v>
      </c>
      <c r="Z26" s="11">
        <v>324575.90000000002</v>
      </c>
      <c r="AA26" s="6" t="s">
        <v>253</v>
      </c>
      <c r="AB26" s="6" t="s">
        <v>282</v>
      </c>
    </row>
    <row r="27" spans="1:28" x14ac:dyDescent="0.3">
      <c r="A27" s="12" t="s">
        <v>145</v>
      </c>
      <c r="B27" s="12" t="s">
        <v>75</v>
      </c>
      <c r="C27" s="21" t="s">
        <v>73</v>
      </c>
      <c r="D27" s="6" t="s">
        <v>350</v>
      </c>
      <c r="E27" s="6" t="s">
        <v>444</v>
      </c>
      <c r="F27" s="6" t="s">
        <v>220</v>
      </c>
      <c r="G27" s="12" t="s">
        <v>234</v>
      </c>
      <c r="H27" s="8" t="s">
        <v>57</v>
      </c>
      <c r="I27" s="14" t="s">
        <v>329</v>
      </c>
      <c r="K27" s="8">
        <v>44927</v>
      </c>
      <c r="L27" s="8">
        <v>46022</v>
      </c>
      <c r="M27" s="15" t="s">
        <v>208</v>
      </c>
      <c r="N27" s="16" t="s">
        <v>250</v>
      </c>
      <c r="O27" s="8">
        <f>Table2[[#This Row],[Contract End Date]]-600</f>
        <v>45422</v>
      </c>
      <c r="P27" s="8" t="s">
        <v>253</v>
      </c>
      <c r="Q27" s="9" t="s">
        <v>33</v>
      </c>
      <c r="R27" s="14">
        <v>46387</v>
      </c>
      <c r="S27" s="6" t="s">
        <v>250</v>
      </c>
      <c r="T27" s="6" t="s">
        <v>258</v>
      </c>
      <c r="U27" s="6" t="s">
        <v>253</v>
      </c>
      <c r="V27" s="6" t="s">
        <v>253</v>
      </c>
      <c r="W27" s="6" t="s">
        <v>269</v>
      </c>
      <c r="X27" s="10" t="e">
        <f>SUM(#REF!)</f>
        <v>#REF!</v>
      </c>
      <c r="Y27" s="11"/>
      <c r="Z27" s="11" t="e">
        <f>#REF!+#REF!+#REF!+#REF!+#REF!</f>
        <v>#REF!</v>
      </c>
      <c r="AA27" s="6"/>
      <c r="AB27" s="6" t="s">
        <v>282</v>
      </c>
    </row>
    <row r="28" spans="1:28" x14ac:dyDescent="0.3">
      <c r="A28" s="12" t="s">
        <v>145</v>
      </c>
      <c r="B28" s="12"/>
      <c r="C28" s="13" t="s">
        <v>340</v>
      </c>
      <c r="D28" s="6" t="s">
        <v>164</v>
      </c>
      <c r="F28" s="6" t="s">
        <v>220</v>
      </c>
      <c r="G28" s="12" t="s">
        <v>235</v>
      </c>
      <c r="H28" s="6" t="s">
        <v>59</v>
      </c>
      <c r="I28" s="14" t="s">
        <v>334</v>
      </c>
      <c r="K28" s="8">
        <v>44228</v>
      </c>
      <c r="L28" s="8" t="s">
        <v>212</v>
      </c>
      <c r="M28" s="15" t="s">
        <v>213</v>
      </c>
      <c r="N28" s="16"/>
      <c r="O28" s="8">
        <v>44591</v>
      </c>
      <c r="P28" s="8"/>
      <c r="Q28" s="9" t="s">
        <v>50</v>
      </c>
      <c r="R28" s="15"/>
      <c r="S28" s="6" t="s">
        <v>250</v>
      </c>
      <c r="T28" s="6" t="s">
        <v>258</v>
      </c>
      <c r="U28" s="6" t="s">
        <v>253</v>
      </c>
      <c r="V28" s="6" t="s">
        <v>253</v>
      </c>
      <c r="W28" s="6" t="s">
        <v>269</v>
      </c>
      <c r="X28" s="10" t="e">
        <f>SUM(#REF!)</f>
        <v>#REF!</v>
      </c>
      <c r="Y28" s="11">
        <v>34128</v>
      </c>
      <c r="Z28" s="11">
        <v>34128</v>
      </c>
      <c r="AA28" s="6"/>
    </row>
    <row r="29" spans="1:28" x14ac:dyDescent="0.3">
      <c r="A29" s="12" t="s">
        <v>145</v>
      </c>
      <c r="B29" s="12"/>
      <c r="C29" s="13" t="s">
        <v>19</v>
      </c>
      <c r="D29" s="8" t="s">
        <v>43</v>
      </c>
      <c r="E29" s="6" t="s">
        <v>19</v>
      </c>
      <c r="F29" s="6" t="s">
        <v>220</v>
      </c>
      <c r="G29" s="12" t="s">
        <v>236</v>
      </c>
      <c r="H29" s="6" t="s">
        <v>57</v>
      </c>
      <c r="I29" s="14" t="s">
        <v>329</v>
      </c>
      <c r="J29" s="6" t="s">
        <v>50</v>
      </c>
      <c r="K29" s="8">
        <v>44013</v>
      </c>
      <c r="L29" s="8">
        <v>45160</v>
      </c>
      <c r="M29" s="15" t="s">
        <v>34</v>
      </c>
      <c r="N29" s="16" t="s">
        <v>250</v>
      </c>
      <c r="O29" s="8">
        <v>45017</v>
      </c>
      <c r="P29" s="8" t="s">
        <v>387</v>
      </c>
      <c r="Q29" s="9" t="s">
        <v>50</v>
      </c>
      <c r="R29" s="14">
        <v>45160</v>
      </c>
      <c r="S29" s="6" t="s">
        <v>250</v>
      </c>
      <c r="T29" s="6" t="s">
        <v>258</v>
      </c>
      <c r="U29" s="6" t="s">
        <v>253</v>
      </c>
      <c r="V29" s="6" t="s">
        <v>253</v>
      </c>
      <c r="X29" s="10" t="e">
        <f>SUM(#REF!)</f>
        <v>#REF!</v>
      </c>
      <c r="Y29" s="11">
        <v>3502</v>
      </c>
      <c r="Z29" s="11">
        <v>7587.67</v>
      </c>
      <c r="AA29" s="6"/>
      <c r="AB29" s="6" t="s">
        <v>282</v>
      </c>
    </row>
    <row r="30" spans="1:28" x14ac:dyDescent="0.3">
      <c r="A30" s="12" t="s">
        <v>145</v>
      </c>
      <c r="B30" s="12"/>
      <c r="C30" s="13" t="s">
        <v>104</v>
      </c>
      <c r="D30" s="6" t="s">
        <v>165</v>
      </c>
      <c r="F30" s="6" t="s">
        <v>220</v>
      </c>
      <c r="G30" s="12" t="s">
        <v>207</v>
      </c>
      <c r="H30" s="6" t="s">
        <v>304</v>
      </c>
      <c r="I30" s="14" t="s">
        <v>329</v>
      </c>
      <c r="K30" s="8" t="s">
        <v>214</v>
      </c>
      <c r="L30" s="8" t="s">
        <v>209</v>
      </c>
      <c r="M30" s="15" t="s">
        <v>209</v>
      </c>
      <c r="N30" s="16"/>
      <c r="O30" s="8" t="s">
        <v>50</v>
      </c>
      <c r="P30" s="8"/>
      <c r="Q30" s="9"/>
      <c r="R30" s="15"/>
      <c r="S30" s="6" t="s">
        <v>250</v>
      </c>
      <c r="T30" s="6" t="s">
        <v>258</v>
      </c>
      <c r="V30" s="6" t="s">
        <v>253</v>
      </c>
      <c r="W30" s="6" t="s">
        <v>259</v>
      </c>
      <c r="X30" s="10" t="e">
        <f>SUM(#REF!)</f>
        <v>#REF!</v>
      </c>
      <c r="Y30" s="11">
        <v>55000</v>
      </c>
      <c r="Z30" s="11">
        <v>55000</v>
      </c>
      <c r="AA30" s="6" t="s">
        <v>253</v>
      </c>
      <c r="AB30" s="6" t="s">
        <v>335</v>
      </c>
    </row>
    <row r="31" spans="1:28" x14ac:dyDescent="0.3">
      <c r="A31" s="12" t="s">
        <v>145</v>
      </c>
      <c r="B31" s="12"/>
      <c r="C31" s="13" t="s">
        <v>105</v>
      </c>
      <c r="D31" s="6" t="s">
        <v>166</v>
      </c>
      <c r="F31" s="6" t="s">
        <v>220</v>
      </c>
      <c r="G31" s="12" t="s">
        <v>222</v>
      </c>
      <c r="H31" s="6" t="s">
        <v>56</v>
      </c>
      <c r="I31" s="14" t="s">
        <v>329</v>
      </c>
      <c r="K31" s="8">
        <v>44253</v>
      </c>
      <c r="L31" s="8">
        <v>44617</v>
      </c>
      <c r="M31" s="15" t="s">
        <v>52</v>
      </c>
      <c r="N31" s="16" t="s">
        <v>253</v>
      </c>
      <c r="O31" s="8">
        <v>44557</v>
      </c>
      <c r="P31" s="8"/>
      <c r="Q31" s="9"/>
      <c r="R31" s="15"/>
      <c r="S31" s="6" t="s">
        <v>250</v>
      </c>
      <c r="U31" s="6" t="s">
        <v>50</v>
      </c>
      <c r="V31" s="6" t="s">
        <v>50</v>
      </c>
      <c r="W31" s="6" t="s">
        <v>50</v>
      </c>
      <c r="X31" s="10" t="e">
        <f>SUM(#REF!)</f>
        <v>#REF!</v>
      </c>
      <c r="Y31" s="11">
        <v>3140.4</v>
      </c>
      <c r="Z31" s="11">
        <v>3140.4</v>
      </c>
      <c r="AA31" s="6"/>
    </row>
    <row r="32" spans="1:28" x14ac:dyDescent="0.3">
      <c r="A32" s="12" t="s">
        <v>145</v>
      </c>
      <c r="B32" s="12" t="s">
        <v>75</v>
      </c>
      <c r="C32" s="7" t="s">
        <v>20</v>
      </c>
      <c r="D32" s="6" t="s">
        <v>167</v>
      </c>
      <c r="E32" s="6" t="s">
        <v>20</v>
      </c>
      <c r="F32" s="6" t="s">
        <v>220</v>
      </c>
      <c r="G32" s="12" t="s">
        <v>237</v>
      </c>
      <c r="H32" s="6" t="s">
        <v>63</v>
      </c>
      <c r="I32" s="14" t="s">
        <v>334</v>
      </c>
      <c r="J32" s="17">
        <v>45292</v>
      </c>
      <c r="K32" s="8">
        <v>44287</v>
      </c>
      <c r="L32" s="8">
        <v>45382</v>
      </c>
      <c r="M32" s="15" t="s">
        <v>32</v>
      </c>
      <c r="N32" s="16" t="s">
        <v>250</v>
      </c>
      <c r="O32" s="8">
        <v>45201</v>
      </c>
      <c r="P32" s="8" t="s">
        <v>253</v>
      </c>
      <c r="Q32" s="9" t="s">
        <v>33</v>
      </c>
      <c r="R32" s="14">
        <v>45747</v>
      </c>
      <c r="S32" s="6" t="s">
        <v>250</v>
      </c>
      <c r="T32" s="6" t="s">
        <v>258</v>
      </c>
      <c r="U32" s="6" t="s">
        <v>253</v>
      </c>
      <c r="V32" s="6" t="s">
        <v>253</v>
      </c>
      <c r="W32" s="6" t="s">
        <v>332</v>
      </c>
      <c r="X32" s="10" t="e">
        <f>SUM(#REF!)</f>
        <v>#REF!</v>
      </c>
      <c r="Y32" s="11">
        <v>94000</v>
      </c>
      <c r="Z32" s="11" t="e">
        <f>#REF!+#REF!+#REF!+#REF!+#REF!</f>
        <v>#REF!</v>
      </c>
      <c r="AA32" s="6" t="s">
        <v>253</v>
      </c>
      <c r="AB32" s="6" t="s">
        <v>282</v>
      </c>
    </row>
    <row r="33" spans="1:28" x14ac:dyDescent="0.3">
      <c r="A33" s="12" t="s">
        <v>145</v>
      </c>
      <c r="B33" s="12" t="s">
        <v>75</v>
      </c>
      <c r="C33" s="13" t="s">
        <v>106</v>
      </c>
      <c r="D33" s="6" t="s">
        <v>168</v>
      </c>
      <c r="E33" s="12" t="s">
        <v>106</v>
      </c>
      <c r="F33" s="6" t="s">
        <v>220</v>
      </c>
      <c r="G33" s="12" t="s">
        <v>207</v>
      </c>
      <c r="H33" s="6" t="s">
        <v>303</v>
      </c>
      <c r="I33" s="14" t="s">
        <v>244</v>
      </c>
      <c r="K33" s="8">
        <v>43859</v>
      </c>
      <c r="L33" s="8">
        <v>44590</v>
      </c>
      <c r="M33" s="15" t="s">
        <v>32</v>
      </c>
      <c r="N33" s="16" t="s">
        <v>253</v>
      </c>
      <c r="O33" s="8">
        <v>44530</v>
      </c>
      <c r="P33" s="8"/>
      <c r="Q33" s="9"/>
      <c r="R33" s="15"/>
      <c r="S33" s="6" t="s">
        <v>250</v>
      </c>
      <c r="T33" s="6" t="s">
        <v>266</v>
      </c>
      <c r="U33" s="6" t="s">
        <v>253</v>
      </c>
      <c r="V33" s="6" t="s">
        <v>250</v>
      </c>
      <c r="W33" s="6" t="s">
        <v>50</v>
      </c>
      <c r="X33" s="10" t="e">
        <f>SUM(#REF!)</f>
        <v>#REF!</v>
      </c>
      <c r="Y33" s="11">
        <v>1020</v>
      </c>
      <c r="Z33" s="11">
        <v>2040</v>
      </c>
      <c r="AA33" s="6"/>
    </row>
    <row r="34" spans="1:28" x14ac:dyDescent="0.3">
      <c r="A34" s="12" t="s">
        <v>145</v>
      </c>
      <c r="B34" s="12"/>
      <c r="C34" s="13" t="s">
        <v>21</v>
      </c>
      <c r="D34" s="6" t="s">
        <v>44</v>
      </c>
      <c r="E34" s="12" t="s">
        <v>21</v>
      </c>
      <c r="F34" s="6" t="s">
        <v>220</v>
      </c>
      <c r="G34" s="12" t="s">
        <v>222</v>
      </c>
      <c r="H34" s="6" t="s">
        <v>65</v>
      </c>
      <c r="I34" s="14" t="s">
        <v>334</v>
      </c>
      <c r="J34" s="17">
        <v>45352</v>
      </c>
      <c r="K34" s="8">
        <v>44317</v>
      </c>
      <c r="L34" s="8">
        <v>45412</v>
      </c>
      <c r="M34" s="15" t="s">
        <v>208</v>
      </c>
      <c r="N34" s="16" t="s">
        <v>250</v>
      </c>
      <c r="O34" s="8">
        <v>45152</v>
      </c>
      <c r="P34" s="8" t="s">
        <v>253</v>
      </c>
      <c r="Q34" s="9" t="s">
        <v>337</v>
      </c>
      <c r="R34" s="14">
        <v>46142</v>
      </c>
      <c r="S34" s="6" t="s">
        <v>250</v>
      </c>
      <c r="T34" s="6" t="s">
        <v>258</v>
      </c>
      <c r="U34" s="6" t="s">
        <v>253</v>
      </c>
      <c r="V34" s="6" t="s">
        <v>253</v>
      </c>
      <c r="W34" s="6" t="s">
        <v>259</v>
      </c>
      <c r="X34" s="10" t="e">
        <f>SUM(#REF!)</f>
        <v>#REF!</v>
      </c>
      <c r="Y34" s="11">
        <v>45509</v>
      </c>
      <c r="Z34" s="11">
        <v>136527</v>
      </c>
      <c r="AA34" s="6" t="s">
        <v>253</v>
      </c>
      <c r="AB34" s="6" t="s">
        <v>282</v>
      </c>
    </row>
    <row r="35" spans="1:28" x14ac:dyDescent="0.3">
      <c r="A35" s="12" t="s">
        <v>145</v>
      </c>
      <c r="B35" s="12" t="s">
        <v>75</v>
      </c>
      <c r="C35" s="13" t="s">
        <v>107</v>
      </c>
      <c r="D35" s="6" t="s">
        <v>169</v>
      </c>
      <c r="E35" s="6" t="s">
        <v>384</v>
      </c>
      <c r="F35" s="6" t="s">
        <v>220</v>
      </c>
      <c r="G35" s="12" t="s">
        <v>223</v>
      </c>
      <c r="H35" s="6" t="s">
        <v>309</v>
      </c>
      <c r="I35" s="14" t="s">
        <v>334</v>
      </c>
      <c r="K35" s="8">
        <v>44272</v>
      </c>
      <c r="L35" s="8">
        <v>45315</v>
      </c>
      <c r="M35" s="15" t="s">
        <v>32</v>
      </c>
      <c r="N35" s="16" t="s">
        <v>250</v>
      </c>
      <c r="O35" s="8" t="s">
        <v>75</v>
      </c>
      <c r="P35" s="8" t="s">
        <v>253</v>
      </c>
      <c r="Q35" s="9" t="s">
        <v>33</v>
      </c>
      <c r="R35" s="14">
        <v>45682</v>
      </c>
      <c r="S35" s="6" t="s">
        <v>250</v>
      </c>
      <c r="T35" s="6" t="s">
        <v>258</v>
      </c>
      <c r="U35" s="6" t="s">
        <v>253</v>
      </c>
      <c r="V35" s="6" t="s">
        <v>253</v>
      </c>
      <c r="W35" s="6" t="s">
        <v>269</v>
      </c>
      <c r="X35" s="10" t="e">
        <f>SUM(#REF!)</f>
        <v>#REF!</v>
      </c>
      <c r="Y35" s="11">
        <v>0</v>
      </c>
      <c r="Z35" s="11">
        <v>0</v>
      </c>
      <c r="AA35" s="6" t="s">
        <v>253</v>
      </c>
      <c r="AB35" s="6" t="s">
        <v>282</v>
      </c>
    </row>
    <row r="36" spans="1:28" x14ac:dyDescent="0.3">
      <c r="A36" s="12" t="s">
        <v>145</v>
      </c>
      <c r="B36" s="12"/>
      <c r="C36" s="13" t="s">
        <v>108</v>
      </c>
      <c r="D36" s="6" t="s">
        <v>170</v>
      </c>
      <c r="E36" s="6" t="s">
        <v>22</v>
      </c>
      <c r="F36" s="6" t="s">
        <v>220</v>
      </c>
      <c r="G36" s="12" t="s">
        <v>233</v>
      </c>
      <c r="H36" s="6" t="s">
        <v>316</v>
      </c>
      <c r="I36" s="14" t="s">
        <v>334</v>
      </c>
      <c r="J36" s="17">
        <v>45108</v>
      </c>
      <c r="K36" s="8">
        <v>43709</v>
      </c>
      <c r="L36" s="8">
        <v>45169</v>
      </c>
      <c r="M36" s="15" t="s">
        <v>32</v>
      </c>
      <c r="N36" s="16" t="s">
        <v>250</v>
      </c>
      <c r="O36" s="8">
        <v>44989</v>
      </c>
      <c r="P36" s="8"/>
      <c r="Q36" s="9" t="s">
        <v>32</v>
      </c>
      <c r="R36" s="14">
        <v>45900</v>
      </c>
      <c r="S36" s="6" t="s">
        <v>250</v>
      </c>
      <c r="T36" s="6" t="s">
        <v>258</v>
      </c>
      <c r="U36" s="6" t="s">
        <v>253</v>
      </c>
      <c r="X36" s="10" t="e">
        <f>SUM(#REF!)</f>
        <v>#REF!</v>
      </c>
      <c r="Y36" s="11">
        <v>52000</v>
      </c>
      <c r="Z36" s="11">
        <v>104000</v>
      </c>
      <c r="AA36" s="6"/>
      <c r="AB36" s="6" t="s">
        <v>282</v>
      </c>
    </row>
    <row r="37" spans="1:28" x14ac:dyDescent="0.3">
      <c r="A37" s="12" t="s">
        <v>145</v>
      </c>
      <c r="B37" s="12"/>
      <c r="C37" s="13" t="s">
        <v>109</v>
      </c>
      <c r="D37" s="6" t="s">
        <v>376</v>
      </c>
      <c r="E37" s="12" t="s">
        <v>377</v>
      </c>
      <c r="F37" s="6" t="s">
        <v>238</v>
      </c>
      <c r="G37" s="12" t="s">
        <v>239</v>
      </c>
      <c r="H37" s="6" t="s">
        <v>307</v>
      </c>
      <c r="I37" s="14" t="s">
        <v>244</v>
      </c>
      <c r="K37" s="8">
        <v>44896</v>
      </c>
      <c r="L37" s="8">
        <v>45046</v>
      </c>
      <c r="M37" s="15" t="s">
        <v>38</v>
      </c>
      <c r="N37" s="16" t="s">
        <v>250</v>
      </c>
      <c r="O37" s="8">
        <v>44214</v>
      </c>
      <c r="P37" s="8"/>
      <c r="Q37" s="9" t="s">
        <v>337</v>
      </c>
      <c r="R37" s="14">
        <v>45777</v>
      </c>
      <c r="S37" s="6" t="s">
        <v>253</v>
      </c>
      <c r="U37" s="6" t="s">
        <v>253</v>
      </c>
      <c r="V37" s="6" t="s">
        <v>250</v>
      </c>
      <c r="W37" s="6" t="s">
        <v>50</v>
      </c>
      <c r="X37" s="10" t="e">
        <f>SUM(#REF!)</f>
        <v>#REF!</v>
      </c>
      <c r="Y37" s="11">
        <v>67000</v>
      </c>
      <c r="Z37" s="11">
        <v>268000</v>
      </c>
      <c r="AA37" s="6"/>
      <c r="AB37" s="6" t="s">
        <v>283</v>
      </c>
    </row>
    <row r="38" spans="1:28" x14ac:dyDescent="0.3">
      <c r="A38" s="12" t="s">
        <v>145</v>
      </c>
      <c r="B38" s="20">
        <v>44531</v>
      </c>
      <c r="C38" s="13" t="s">
        <v>110</v>
      </c>
      <c r="D38" s="6" t="s">
        <v>171</v>
      </c>
      <c r="E38" s="12" t="s">
        <v>110</v>
      </c>
      <c r="F38" s="6" t="s">
        <v>225</v>
      </c>
      <c r="G38" s="12" t="s">
        <v>226</v>
      </c>
      <c r="H38" s="6" t="s">
        <v>294</v>
      </c>
      <c r="I38" s="14" t="s">
        <v>338</v>
      </c>
      <c r="J38" s="17">
        <v>44866</v>
      </c>
      <c r="K38" s="8">
        <v>44562</v>
      </c>
      <c r="L38" s="8">
        <v>47483</v>
      </c>
      <c r="M38" s="15" t="s">
        <v>215</v>
      </c>
      <c r="N38" s="16" t="s">
        <v>250</v>
      </c>
      <c r="O38" s="8">
        <v>47118</v>
      </c>
      <c r="P38" s="8" t="s">
        <v>256</v>
      </c>
      <c r="Q38" s="9" t="s">
        <v>50</v>
      </c>
      <c r="R38" s="8">
        <v>47483</v>
      </c>
      <c r="S38" s="6" t="s">
        <v>253</v>
      </c>
      <c r="T38" s="6" t="s">
        <v>253</v>
      </c>
      <c r="U38" s="6" t="s">
        <v>253</v>
      </c>
      <c r="V38" s="6" t="s">
        <v>250</v>
      </c>
      <c r="W38" s="6" t="s">
        <v>251</v>
      </c>
      <c r="X38" s="10" t="e">
        <f>SUM(#REF!)</f>
        <v>#REF!</v>
      </c>
      <c r="Y38" s="11" t="s">
        <v>277</v>
      </c>
      <c r="Z38" s="11">
        <v>2400000</v>
      </c>
      <c r="AA38" s="6" t="s">
        <v>253</v>
      </c>
      <c r="AB38" s="6" t="s">
        <v>283</v>
      </c>
    </row>
    <row r="39" spans="1:28" x14ac:dyDescent="0.3">
      <c r="A39" s="12" t="s">
        <v>145</v>
      </c>
      <c r="B39" s="12"/>
      <c r="C39" s="13" t="s">
        <v>25</v>
      </c>
      <c r="D39" s="8" t="s">
        <v>46</v>
      </c>
      <c r="E39" s="6" t="s">
        <v>25</v>
      </c>
      <c r="F39" s="6" t="s">
        <v>229</v>
      </c>
      <c r="G39" s="12" t="s">
        <v>231</v>
      </c>
      <c r="H39" s="6" t="s">
        <v>311</v>
      </c>
      <c r="I39" s="14" t="s">
        <v>334</v>
      </c>
      <c r="K39" s="8">
        <v>45017</v>
      </c>
      <c r="L39" s="8">
        <v>45382</v>
      </c>
      <c r="M39" s="15" t="s">
        <v>33</v>
      </c>
      <c r="N39" s="16" t="s">
        <v>250</v>
      </c>
      <c r="O39" s="8">
        <v>45170</v>
      </c>
      <c r="P39" s="8" t="s">
        <v>250</v>
      </c>
      <c r="Q39" s="9" t="s">
        <v>50</v>
      </c>
      <c r="R39" s="15"/>
      <c r="S39" s="6" t="s">
        <v>250</v>
      </c>
      <c r="T39" s="6" t="s">
        <v>272</v>
      </c>
      <c r="U39" s="6" t="s">
        <v>253</v>
      </c>
      <c r="V39" s="6" t="s">
        <v>250</v>
      </c>
      <c r="W39" s="6" t="s">
        <v>50</v>
      </c>
      <c r="X39" s="10" t="e">
        <f>SUM(#REF!)</f>
        <v>#REF!</v>
      </c>
      <c r="Y39" s="11">
        <v>36070</v>
      </c>
      <c r="Z39" s="11">
        <v>36070</v>
      </c>
      <c r="AA39" s="6" t="s">
        <v>253</v>
      </c>
      <c r="AB39" s="6" t="s">
        <v>335</v>
      </c>
    </row>
    <row r="40" spans="1:28" x14ac:dyDescent="0.3">
      <c r="A40" s="12" t="s">
        <v>145</v>
      </c>
      <c r="B40" s="12" t="s">
        <v>75</v>
      </c>
      <c r="C40" s="13" t="s">
        <v>111</v>
      </c>
      <c r="D40" s="6" t="s">
        <v>172</v>
      </c>
      <c r="E40" s="6" t="s">
        <v>400</v>
      </c>
      <c r="F40" s="6" t="s">
        <v>220</v>
      </c>
      <c r="G40" s="12" t="s">
        <v>207</v>
      </c>
      <c r="H40" s="6" t="s">
        <v>56</v>
      </c>
      <c r="I40" s="14" t="s">
        <v>329</v>
      </c>
      <c r="K40" s="8">
        <v>45017</v>
      </c>
      <c r="L40" s="8">
        <v>45382</v>
      </c>
      <c r="M40" s="15" t="s">
        <v>33</v>
      </c>
      <c r="N40" s="16" t="s">
        <v>250</v>
      </c>
      <c r="O40" s="8">
        <v>45275</v>
      </c>
      <c r="P40" s="8" t="s">
        <v>250</v>
      </c>
      <c r="Q40" s="9" t="s">
        <v>50</v>
      </c>
      <c r="R40" s="14">
        <v>45382</v>
      </c>
      <c r="S40" s="6" t="s">
        <v>250</v>
      </c>
      <c r="T40" s="6" t="s">
        <v>272</v>
      </c>
      <c r="U40" s="6" t="s">
        <v>253</v>
      </c>
      <c r="V40" s="6" t="s">
        <v>250</v>
      </c>
      <c r="W40" s="6" t="s">
        <v>75</v>
      </c>
      <c r="X40" s="10" t="e">
        <f>SUM(#REF!)</f>
        <v>#REF!</v>
      </c>
      <c r="Y40" s="11">
        <v>34800</v>
      </c>
      <c r="Z40" s="11" t="e">
        <f>#REF!+#REF!+#REF!+#REF!+#REF!</f>
        <v>#REF!</v>
      </c>
      <c r="AA40" s="6" t="s">
        <v>250</v>
      </c>
      <c r="AB40" s="6" t="s">
        <v>335</v>
      </c>
    </row>
    <row r="41" spans="1:28" ht="28.8" x14ac:dyDescent="0.3">
      <c r="A41" s="12" t="s">
        <v>145</v>
      </c>
      <c r="B41" s="12"/>
      <c r="C41" s="13" t="s">
        <v>112</v>
      </c>
      <c r="D41" s="6" t="s">
        <v>173</v>
      </c>
      <c r="E41" s="12" t="s">
        <v>112</v>
      </c>
      <c r="F41" s="6" t="s">
        <v>220</v>
      </c>
      <c r="G41" s="12" t="s">
        <v>224</v>
      </c>
      <c r="H41" s="6" t="s">
        <v>315</v>
      </c>
      <c r="I41" s="14" t="s">
        <v>244</v>
      </c>
      <c r="J41" s="17">
        <v>45597</v>
      </c>
      <c r="K41" s="8">
        <v>44652</v>
      </c>
      <c r="L41" s="8">
        <v>45747</v>
      </c>
      <c r="M41" s="15" t="s">
        <v>208</v>
      </c>
      <c r="N41" s="16" t="s">
        <v>250</v>
      </c>
      <c r="O41" s="8">
        <v>45477</v>
      </c>
      <c r="P41" s="8" t="s">
        <v>253</v>
      </c>
      <c r="Q41" s="9" t="s">
        <v>337</v>
      </c>
      <c r="R41" s="14">
        <v>46477</v>
      </c>
      <c r="S41" s="6" t="s">
        <v>253</v>
      </c>
      <c r="U41" s="6" t="s">
        <v>253</v>
      </c>
      <c r="V41" s="6" t="s">
        <v>253</v>
      </c>
      <c r="W41" s="6" t="s">
        <v>81</v>
      </c>
      <c r="X41" s="10" t="e">
        <f>SUM(#REF!)</f>
        <v>#REF!</v>
      </c>
      <c r="Y41" s="11">
        <v>3252447.92</v>
      </c>
      <c r="Z41" s="11">
        <v>16192552</v>
      </c>
      <c r="AA41" s="6" t="s">
        <v>253</v>
      </c>
      <c r="AB41" s="6" t="s">
        <v>282</v>
      </c>
    </row>
    <row r="42" spans="1:28" x14ac:dyDescent="0.3">
      <c r="A42" s="12" t="s">
        <v>145</v>
      </c>
      <c r="B42" s="12" t="s">
        <v>75</v>
      </c>
      <c r="C42" s="13" t="s">
        <v>113</v>
      </c>
      <c r="D42" s="6" t="s">
        <v>174</v>
      </c>
      <c r="E42" s="6" t="s">
        <v>27</v>
      </c>
      <c r="F42" s="6" t="s">
        <v>220</v>
      </c>
      <c r="G42" s="12" t="s">
        <v>223</v>
      </c>
      <c r="H42" s="6" t="s">
        <v>56</v>
      </c>
      <c r="I42" s="14" t="s">
        <v>329</v>
      </c>
      <c r="J42" s="6" t="s">
        <v>50</v>
      </c>
      <c r="K42" s="8">
        <v>44136</v>
      </c>
      <c r="L42" s="8">
        <v>45230</v>
      </c>
      <c r="M42" s="15" t="s">
        <v>34</v>
      </c>
      <c r="N42" s="16" t="s">
        <v>250</v>
      </c>
      <c r="O42" s="8">
        <v>45170</v>
      </c>
      <c r="P42" s="8" t="s">
        <v>250</v>
      </c>
      <c r="Q42" s="9" t="s">
        <v>50</v>
      </c>
      <c r="R42" s="14">
        <v>45170</v>
      </c>
      <c r="S42" s="6" t="s">
        <v>250</v>
      </c>
      <c r="T42" s="6" t="s">
        <v>258</v>
      </c>
      <c r="U42" s="6" t="s">
        <v>253</v>
      </c>
      <c r="V42" s="6" t="s">
        <v>253</v>
      </c>
      <c r="W42" s="6" t="s">
        <v>269</v>
      </c>
      <c r="X42" s="10" t="e">
        <f>SUM(#REF!)</f>
        <v>#REF!</v>
      </c>
      <c r="Y42" s="11"/>
      <c r="Z42" s="11">
        <v>46795</v>
      </c>
      <c r="AA42" s="6"/>
      <c r="AB42" s="6" t="s">
        <v>282</v>
      </c>
    </row>
    <row r="43" spans="1:28" x14ac:dyDescent="0.3">
      <c r="A43" s="12" t="s">
        <v>145</v>
      </c>
      <c r="B43" s="12" t="s">
        <v>75</v>
      </c>
      <c r="C43" s="13" t="s">
        <v>114</v>
      </c>
      <c r="D43" s="6" t="s">
        <v>48</v>
      </c>
      <c r="E43" s="6" t="s">
        <v>30</v>
      </c>
      <c r="F43" s="6" t="s">
        <v>220</v>
      </c>
      <c r="G43" s="12" t="s">
        <v>223</v>
      </c>
      <c r="H43" s="6" t="s">
        <v>56</v>
      </c>
      <c r="I43" s="14" t="s">
        <v>334</v>
      </c>
      <c r="K43" s="8">
        <v>45108</v>
      </c>
      <c r="L43" s="8">
        <v>45838</v>
      </c>
      <c r="M43" s="15" t="s">
        <v>51</v>
      </c>
      <c r="N43" s="16" t="s">
        <v>250</v>
      </c>
      <c r="O43" s="8">
        <f>Table2[[#This Row],[Contract End Date]]-120</f>
        <v>45718</v>
      </c>
      <c r="P43" s="8" t="s">
        <v>253</v>
      </c>
      <c r="Q43" s="9" t="s">
        <v>32</v>
      </c>
      <c r="R43" s="14">
        <v>46568</v>
      </c>
      <c r="S43" s="6" t="s">
        <v>250</v>
      </c>
      <c r="T43" s="6" t="s">
        <v>258</v>
      </c>
      <c r="U43" s="6" t="s">
        <v>253</v>
      </c>
      <c r="V43" s="6" t="s">
        <v>253</v>
      </c>
      <c r="W43" s="6" t="s">
        <v>269</v>
      </c>
      <c r="X43" s="10" t="e">
        <f>SUM(#REF!)</f>
        <v>#REF!</v>
      </c>
      <c r="Y43" s="11"/>
      <c r="Z43" s="11" t="e">
        <f>SUM(#REF!)</f>
        <v>#REF!</v>
      </c>
      <c r="AA43" s="6" t="s">
        <v>253</v>
      </c>
      <c r="AB43" s="6" t="s">
        <v>282</v>
      </c>
    </row>
    <row r="44" spans="1:28" x14ac:dyDescent="0.3">
      <c r="A44" s="12" t="s">
        <v>145</v>
      </c>
      <c r="B44" s="12" t="s">
        <v>75</v>
      </c>
      <c r="C44" s="13" t="s">
        <v>115</v>
      </c>
      <c r="D44" s="6" t="s">
        <v>175</v>
      </c>
      <c r="E44" s="6" t="s">
        <v>440</v>
      </c>
      <c r="F44" s="6" t="s">
        <v>229</v>
      </c>
      <c r="G44" s="12" t="s">
        <v>241</v>
      </c>
      <c r="H44" s="6" t="s">
        <v>327</v>
      </c>
      <c r="I44" s="14" t="s">
        <v>334</v>
      </c>
      <c r="J44" s="17">
        <v>44593</v>
      </c>
      <c r="K44" s="8">
        <v>42826</v>
      </c>
      <c r="L44" s="8">
        <v>44651</v>
      </c>
      <c r="M44" s="15" t="s">
        <v>51</v>
      </c>
      <c r="N44" s="16" t="s">
        <v>253</v>
      </c>
      <c r="O44" s="8">
        <f>Table2[[#This Row],[Contract End Date]]-90</f>
        <v>44561</v>
      </c>
      <c r="P44" s="8" t="s">
        <v>250</v>
      </c>
      <c r="Q44" s="9" t="s">
        <v>50</v>
      </c>
      <c r="R44" s="14">
        <v>45016</v>
      </c>
      <c r="S44" s="6" t="s">
        <v>250</v>
      </c>
      <c r="T44" s="6" t="s">
        <v>272</v>
      </c>
      <c r="U44" s="6" t="s">
        <v>253</v>
      </c>
      <c r="V44" s="6" t="s">
        <v>250</v>
      </c>
      <c r="W44" s="6" t="s">
        <v>50</v>
      </c>
      <c r="X44" s="10" t="e">
        <f>SUM(#REF!)</f>
        <v>#REF!</v>
      </c>
      <c r="Y44" s="11">
        <v>90808</v>
      </c>
      <c r="Z44" s="11">
        <v>181616</v>
      </c>
      <c r="AA44" s="6" t="s">
        <v>253</v>
      </c>
      <c r="AB44" s="6" t="s">
        <v>335</v>
      </c>
    </row>
    <row r="45" spans="1:28" x14ac:dyDescent="0.3">
      <c r="A45" s="12" t="s">
        <v>145</v>
      </c>
      <c r="B45" s="12" t="s">
        <v>75</v>
      </c>
      <c r="C45" s="13" t="s">
        <v>116</v>
      </c>
      <c r="D45" s="6" t="s">
        <v>176</v>
      </c>
      <c r="F45" s="6" t="s">
        <v>220</v>
      </c>
      <c r="G45" s="12" t="s">
        <v>242</v>
      </c>
      <c r="H45" s="6" t="s">
        <v>59</v>
      </c>
      <c r="I45" s="14" t="s">
        <v>334</v>
      </c>
      <c r="J45" s="17">
        <v>45323</v>
      </c>
      <c r="K45" s="8">
        <v>44287</v>
      </c>
      <c r="L45" s="8">
        <v>45382</v>
      </c>
      <c r="M45" s="15" t="s">
        <v>36</v>
      </c>
      <c r="N45" s="16" t="s">
        <v>250</v>
      </c>
      <c r="O45" s="8">
        <v>45322</v>
      </c>
      <c r="P45" s="8"/>
      <c r="Q45" s="9"/>
      <c r="R45" s="14">
        <v>45382</v>
      </c>
      <c r="S45" s="6" t="s">
        <v>250</v>
      </c>
      <c r="U45" s="6" t="s">
        <v>253</v>
      </c>
      <c r="V45" s="6" t="s">
        <v>250</v>
      </c>
      <c r="X45" s="10" t="e">
        <f>SUM(#REF!)</f>
        <v>#REF!</v>
      </c>
      <c r="Y45" s="11">
        <v>29048</v>
      </c>
      <c r="Z45" s="11">
        <v>116192</v>
      </c>
      <c r="AA45" s="6"/>
      <c r="AB45" s="6" t="s">
        <v>283</v>
      </c>
    </row>
    <row r="46" spans="1:28" x14ac:dyDescent="0.3">
      <c r="A46" s="12" t="s">
        <v>145</v>
      </c>
      <c r="B46" s="12" t="s">
        <v>75</v>
      </c>
      <c r="C46" s="13" t="s">
        <v>23</v>
      </c>
      <c r="D46" s="6" t="s">
        <v>177</v>
      </c>
      <c r="E46" s="12" t="s">
        <v>23</v>
      </c>
      <c r="F46" s="6" t="s">
        <v>220</v>
      </c>
      <c r="G46" s="12" t="s">
        <v>223</v>
      </c>
      <c r="H46" s="6" t="s">
        <v>312</v>
      </c>
      <c r="I46" s="14" t="s">
        <v>334</v>
      </c>
      <c r="J46" s="17">
        <v>45323</v>
      </c>
      <c r="K46" s="8">
        <v>45017</v>
      </c>
      <c r="L46" s="8">
        <v>45382</v>
      </c>
      <c r="M46" s="15" t="s">
        <v>52</v>
      </c>
      <c r="N46" s="16" t="s">
        <v>250</v>
      </c>
      <c r="O46" s="8">
        <v>45169</v>
      </c>
      <c r="P46" s="8" t="s">
        <v>250</v>
      </c>
      <c r="Q46" s="9" t="s">
        <v>50</v>
      </c>
      <c r="R46" s="14">
        <v>45382</v>
      </c>
      <c r="S46" s="6" t="s">
        <v>250</v>
      </c>
      <c r="T46" s="6" t="s">
        <v>272</v>
      </c>
      <c r="U46" s="6" t="s">
        <v>253</v>
      </c>
      <c r="V46" s="6" t="s">
        <v>250</v>
      </c>
      <c r="X46" s="10" t="e">
        <f>SUM(#REF!)</f>
        <v>#REF!</v>
      </c>
      <c r="Y46" s="11">
        <v>100378.4</v>
      </c>
      <c r="Z46" s="11">
        <v>100378.4</v>
      </c>
      <c r="AA46" s="6" t="s">
        <v>253</v>
      </c>
      <c r="AB46" s="6" t="s">
        <v>283</v>
      </c>
    </row>
    <row r="47" spans="1:28" ht="28.8" x14ac:dyDescent="0.3">
      <c r="A47" s="12" t="s">
        <v>145</v>
      </c>
      <c r="B47" s="12" t="s">
        <v>75</v>
      </c>
      <c r="C47" s="13" t="s">
        <v>117</v>
      </c>
      <c r="D47" s="6" t="s">
        <v>178</v>
      </c>
      <c r="E47" s="12" t="s">
        <v>117</v>
      </c>
      <c r="F47" s="6" t="s">
        <v>220</v>
      </c>
      <c r="G47" s="12" t="s">
        <v>207</v>
      </c>
      <c r="H47" s="6" t="s">
        <v>300</v>
      </c>
      <c r="I47" s="14" t="s">
        <v>329</v>
      </c>
      <c r="J47" s="6" t="s">
        <v>50</v>
      </c>
      <c r="K47" s="8">
        <v>43646</v>
      </c>
      <c r="L47" s="8">
        <v>44377</v>
      </c>
      <c r="M47" s="15" t="s">
        <v>51</v>
      </c>
      <c r="N47" s="16" t="s">
        <v>253</v>
      </c>
      <c r="O47" s="8">
        <f>Table2[[#This Row],[Contract End Date]]-90</f>
        <v>44287</v>
      </c>
      <c r="P47" s="8" t="s">
        <v>250</v>
      </c>
      <c r="Q47" s="9" t="s">
        <v>50</v>
      </c>
      <c r="R47" s="14">
        <v>44287</v>
      </c>
      <c r="S47" s="6" t="s">
        <v>250</v>
      </c>
      <c r="X47" s="10" t="e">
        <f>SUM(#REF!)</f>
        <v>#REF!</v>
      </c>
      <c r="Y47" s="11">
        <v>3686.3999999999996</v>
      </c>
      <c r="Z47" s="11">
        <v>3686.3999999999996</v>
      </c>
      <c r="AA47" s="6"/>
    </row>
    <row r="48" spans="1:28" x14ac:dyDescent="0.3">
      <c r="A48" s="12" t="s">
        <v>145</v>
      </c>
      <c r="B48" s="12" t="s">
        <v>75</v>
      </c>
      <c r="C48" s="13" t="s">
        <v>118</v>
      </c>
      <c r="D48" s="6" t="s">
        <v>179</v>
      </c>
      <c r="E48" s="12" t="s">
        <v>118</v>
      </c>
      <c r="F48" s="6" t="s">
        <v>220</v>
      </c>
      <c r="G48" s="12" t="s">
        <v>243</v>
      </c>
      <c r="H48" s="6" t="s">
        <v>290</v>
      </c>
      <c r="I48" s="14" t="s">
        <v>338</v>
      </c>
      <c r="J48" s="17">
        <v>45323</v>
      </c>
      <c r="K48" s="8">
        <v>44652</v>
      </c>
      <c r="L48" s="8">
        <v>45382</v>
      </c>
      <c r="M48" s="15" t="s">
        <v>32</v>
      </c>
      <c r="N48" s="16" t="s">
        <v>250</v>
      </c>
      <c r="O48" s="8">
        <v>45122</v>
      </c>
      <c r="P48" s="8" t="s">
        <v>267</v>
      </c>
      <c r="Q48" s="9" t="s">
        <v>32</v>
      </c>
      <c r="R48" s="14">
        <v>46112</v>
      </c>
      <c r="S48" s="6" t="s">
        <v>250</v>
      </c>
      <c r="T48" s="6" t="s">
        <v>258</v>
      </c>
      <c r="U48" s="6" t="s">
        <v>253</v>
      </c>
      <c r="V48" s="6" t="s">
        <v>268</v>
      </c>
      <c r="W48" s="6" t="s">
        <v>332</v>
      </c>
      <c r="X48" s="10" t="e">
        <f>SUM(#REF!)</f>
        <v>#REF!</v>
      </c>
      <c r="Y48" s="11">
        <v>216503.57</v>
      </c>
      <c r="Z48" s="11">
        <v>433007.14</v>
      </c>
      <c r="AA48" s="6" t="s">
        <v>253</v>
      </c>
      <c r="AB48" s="6" t="s">
        <v>282</v>
      </c>
    </row>
    <row r="49" spans="1:28" x14ac:dyDescent="0.3">
      <c r="A49" s="12" t="s">
        <v>145</v>
      </c>
      <c r="B49" s="20">
        <v>44835</v>
      </c>
      <c r="C49" s="13" t="s">
        <v>119</v>
      </c>
      <c r="D49" s="6" t="s">
        <v>366</v>
      </c>
      <c r="E49" s="6" t="s">
        <v>28</v>
      </c>
      <c r="F49" s="6" t="s">
        <v>238</v>
      </c>
      <c r="G49" s="12" t="s">
        <v>226</v>
      </c>
      <c r="H49" s="6" t="s">
        <v>290</v>
      </c>
      <c r="I49" s="14" t="s">
        <v>338</v>
      </c>
      <c r="J49" s="17">
        <v>45748</v>
      </c>
      <c r="K49" s="8">
        <v>44835</v>
      </c>
      <c r="L49" s="8">
        <v>46660</v>
      </c>
      <c r="M49" s="15" t="s">
        <v>35</v>
      </c>
      <c r="N49" s="16" t="s">
        <v>250</v>
      </c>
      <c r="O49" s="8">
        <v>46113</v>
      </c>
      <c r="P49" s="8" t="s">
        <v>253</v>
      </c>
      <c r="Q49" s="9" t="s">
        <v>33</v>
      </c>
      <c r="R49" s="14">
        <v>47026</v>
      </c>
      <c r="S49" s="6" t="s">
        <v>250</v>
      </c>
      <c r="T49" s="6" t="s">
        <v>258</v>
      </c>
      <c r="U49" s="6" t="s">
        <v>253</v>
      </c>
      <c r="V49" s="6" t="s">
        <v>253</v>
      </c>
      <c r="W49" s="6" t="s">
        <v>54</v>
      </c>
      <c r="X49" s="10" t="e">
        <f>SUM(#REF!)</f>
        <v>#REF!</v>
      </c>
      <c r="Y49" s="11">
        <v>1000000</v>
      </c>
      <c r="Z49" s="11">
        <v>1200000</v>
      </c>
      <c r="AA49" s="6" t="s">
        <v>253</v>
      </c>
      <c r="AB49" s="6" t="s">
        <v>283</v>
      </c>
    </row>
    <row r="50" spans="1:28" x14ac:dyDescent="0.3">
      <c r="A50" s="12" t="s">
        <v>145</v>
      </c>
      <c r="B50" s="12" t="s">
        <v>75</v>
      </c>
      <c r="C50" s="13" t="s">
        <v>120</v>
      </c>
      <c r="D50" s="6" t="s">
        <v>180</v>
      </c>
      <c r="F50" s="6" t="s">
        <v>220</v>
      </c>
      <c r="G50" s="12" t="s">
        <v>222</v>
      </c>
      <c r="H50" s="6" t="s">
        <v>317</v>
      </c>
      <c r="I50" s="14" t="s">
        <v>334</v>
      </c>
      <c r="J50" s="17">
        <v>45292</v>
      </c>
      <c r="K50" s="8">
        <v>43922</v>
      </c>
      <c r="L50" s="8">
        <v>45382</v>
      </c>
      <c r="M50" s="15" t="s">
        <v>36</v>
      </c>
      <c r="N50" s="16" t="s">
        <v>250</v>
      </c>
      <c r="O50" s="8"/>
      <c r="P50" s="8" t="s">
        <v>250</v>
      </c>
      <c r="Q50" s="9" t="s">
        <v>50</v>
      </c>
      <c r="R50" s="14">
        <v>45382</v>
      </c>
      <c r="S50" s="6" t="s">
        <v>250</v>
      </c>
      <c r="T50" s="6" t="s">
        <v>336</v>
      </c>
      <c r="U50" s="6" t="s">
        <v>253</v>
      </c>
      <c r="V50" s="6" t="s">
        <v>253</v>
      </c>
      <c r="W50" s="6" t="s">
        <v>332</v>
      </c>
      <c r="X50" s="10" t="e">
        <f>SUM(#REF!)</f>
        <v>#REF!</v>
      </c>
      <c r="Y50" s="11"/>
      <c r="Z50" s="11" t="e">
        <f>#REF!+#REF!+#REF!</f>
        <v>#REF!</v>
      </c>
      <c r="AA50" s="6" t="s">
        <v>253</v>
      </c>
      <c r="AB50" s="6" t="s">
        <v>282</v>
      </c>
    </row>
    <row r="51" spans="1:28" x14ac:dyDescent="0.3">
      <c r="A51" s="12" t="s">
        <v>145</v>
      </c>
      <c r="B51" s="12" t="s">
        <v>75</v>
      </c>
      <c r="C51" s="13" t="s">
        <v>121</v>
      </c>
      <c r="D51" s="6" t="s">
        <v>181</v>
      </c>
      <c r="E51" s="12" t="s">
        <v>121</v>
      </c>
      <c r="F51" s="6" t="s">
        <v>220</v>
      </c>
      <c r="G51" s="12" t="s">
        <v>245</v>
      </c>
      <c r="H51" s="6" t="s">
        <v>69</v>
      </c>
      <c r="I51" s="14" t="s">
        <v>334</v>
      </c>
      <c r="J51" s="17">
        <v>45078</v>
      </c>
      <c r="K51" s="8">
        <v>45139</v>
      </c>
      <c r="L51" s="8">
        <v>45504</v>
      </c>
      <c r="M51" s="15" t="s">
        <v>33</v>
      </c>
      <c r="N51" s="16" t="s">
        <v>250</v>
      </c>
      <c r="O51" s="8">
        <f>Table2[[#This Row],[Contract End Date]]-200</f>
        <v>45304</v>
      </c>
      <c r="P51" s="8" t="s">
        <v>253</v>
      </c>
      <c r="Q51" s="9" t="s">
        <v>33</v>
      </c>
      <c r="R51" s="14">
        <v>45869</v>
      </c>
      <c r="S51" s="6" t="s">
        <v>250</v>
      </c>
      <c r="T51" s="6" t="s">
        <v>258</v>
      </c>
      <c r="U51" s="6" t="s">
        <v>253</v>
      </c>
      <c r="V51" s="6" t="s">
        <v>253</v>
      </c>
      <c r="W51" s="6" t="s">
        <v>269</v>
      </c>
      <c r="X51" s="10" t="e">
        <f>SUM(#REF!)</f>
        <v>#REF!</v>
      </c>
      <c r="Y51" s="11">
        <v>96000</v>
      </c>
      <c r="Z51" s="11">
        <v>115200</v>
      </c>
      <c r="AA51" s="6" t="s">
        <v>253</v>
      </c>
      <c r="AB51" s="6" t="s">
        <v>282</v>
      </c>
    </row>
    <row r="52" spans="1:28" x14ac:dyDescent="0.3">
      <c r="A52" s="12" t="s">
        <v>145</v>
      </c>
      <c r="B52" s="12" t="s">
        <v>75</v>
      </c>
      <c r="C52" s="13" t="s">
        <v>122</v>
      </c>
      <c r="D52" s="6" t="s">
        <v>182</v>
      </c>
      <c r="E52" s="12" t="s">
        <v>122</v>
      </c>
      <c r="F52" s="6" t="s">
        <v>220</v>
      </c>
      <c r="G52" s="12" t="s">
        <v>207</v>
      </c>
      <c r="H52" s="6" t="s">
        <v>305</v>
      </c>
      <c r="I52" s="14" t="s">
        <v>329</v>
      </c>
      <c r="J52" s="17">
        <v>45108</v>
      </c>
      <c r="K52" s="8">
        <v>45017</v>
      </c>
      <c r="L52" s="8">
        <v>45382</v>
      </c>
      <c r="M52" s="15" t="s">
        <v>33</v>
      </c>
      <c r="N52" s="16" t="s">
        <v>250</v>
      </c>
      <c r="O52" s="8">
        <f>Table2[[#This Row],[Contract End Date]]-90</f>
        <v>45292</v>
      </c>
      <c r="P52" s="8" t="s">
        <v>250</v>
      </c>
      <c r="Q52" s="9" t="s">
        <v>50</v>
      </c>
      <c r="R52" s="14">
        <v>45382</v>
      </c>
      <c r="S52" s="6" t="s">
        <v>250</v>
      </c>
      <c r="T52" s="6" t="s">
        <v>258</v>
      </c>
      <c r="U52" s="6" t="s">
        <v>253</v>
      </c>
      <c r="V52" s="6" t="s">
        <v>253</v>
      </c>
      <c r="W52" s="6" t="s">
        <v>259</v>
      </c>
      <c r="X52" s="10" t="e">
        <f>SUM(#REF!)</f>
        <v>#REF!</v>
      </c>
      <c r="Y52" s="11">
        <f>(373047.43*20%)+373047.43</f>
        <v>447656.91599999997</v>
      </c>
      <c r="Z52" s="11">
        <f>(373047.43*20%)+373047.43</f>
        <v>447656.91599999997</v>
      </c>
      <c r="AA52" s="6" t="s">
        <v>253</v>
      </c>
      <c r="AB52" s="6" t="s">
        <v>282</v>
      </c>
    </row>
    <row r="53" spans="1:28" x14ac:dyDescent="0.3">
      <c r="A53" s="12" t="s">
        <v>145</v>
      </c>
      <c r="B53" s="12" t="s">
        <v>75</v>
      </c>
      <c r="C53" s="21" t="s">
        <v>123</v>
      </c>
      <c r="D53" s="6" t="s">
        <v>183</v>
      </c>
      <c r="E53" s="6" t="s">
        <v>388</v>
      </c>
      <c r="F53" s="6" t="s">
        <v>220</v>
      </c>
      <c r="G53" s="12" t="s">
        <v>223</v>
      </c>
      <c r="H53" s="6" t="s">
        <v>59</v>
      </c>
      <c r="I53" s="14" t="s">
        <v>329</v>
      </c>
      <c r="K53" s="8" t="s">
        <v>75</v>
      </c>
      <c r="L53" s="8" t="s">
        <v>75</v>
      </c>
      <c r="M53" s="15" t="s">
        <v>75</v>
      </c>
      <c r="N53" s="16" t="s">
        <v>250</v>
      </c>
      <c r="O53" s="8" t="s">
        <v>75</v>
      </c>
      <c r="P53" s="8" t="s">
        <v>250</v>
      </c>
      <c r="Q53" s="9" t="s">
        <v>50</v>
      </c>
      <c r="R53" s="15" t="s">
        <v>75</v>
      </c>
      <c r="S53" s="6" t="s">
        <v>250</v>
      </c>
      <c r="X53" s="10" t="e">
        <f>SUM(#REF!)</f>
        <v>#REF!</v>
      </c>
      <c r="Y53" s="11">
        <v>7566</v>
      </c>
      <c r="Z53" s="11">
        <v>30264</v>
      </c>
      <c r="AA53" s="6" t="s">
        <v>250</v>
      </c>
    </row>
    <row r="54" spans="1:28" x14ac:dyDescent="0.3">
      <c r="A54" s="12" t="s">
        <v>145</v>
      </c>
      <c r="B54" s="12"/>
      <c r="C54" s="13" t="s">
        <v>124</v>
      </c>
      <c r="D54" s="6" t="s">
        <v>184</v>
      </c>
      <c r="E54" s="12" t="s">
        <v>124</v>
      </c>
      <c r="F54" s="6" t="s">
        <v>220</v>
      </c>
      <c r="G54" s="12" t="s">
        <v>221</v>
      </c>
      <c r="H54" s="6" t="s">
        <v>308</v>
      </c>
      <c r="I54" s="14" t="s">
        <v>244</v>
      </c>
      <c r="K54" s="8">
        <v>43503</v>
      </c>
      <c r="L54" s="8">
        <v>45328</v>
      </c>
      <c r="M54" s="15" t="s">
        <v>210</v>
      </c>
      <c r="N54" s="16" t="s">
        <v>250</v>
      </c>
      <c r="O54" s="8">
        <v>45078</v>
      </c>
      <c r="P54" s="8"/>
      <c r="Q54" s="9"/>
      <c r="R54" s="15"/>
      <c r="S54" s="6" t="s">
        <v>250</v>
      </c>
      <c r="T54" s="6" t="s">
        <v>266</v>
      </c>
      <c r="U54" s="6" t="s">
        <v>253</v>
      </c>
      <c r="V54" s="6" t="s">
        <v>250</v>
      </c>
      <c r="W54" s="6" t="s">
        <v>50</v>
      </c>
      <c r="X54" s="10" t="e">
        <f>SUM(#REF!)</f>
        <v>#REF!</v>
      </c>
      <c r="Y54" s="11" t="s">
        <v>278</v>
      </c>
      <c r="Z54" s="11" t="s">
        <v>278</v>
      </c>
      <c r="AA54" s="6" t="s">
        <v>253</v>
      </c>
    </row>
    <row r="55" spans="1:28" x14ac:dyDescent="0.3">
      <c r="A55" s="12" t="s">
        <v>145</v>
      </c>
      <c r="B55" s="12"/>
      <c r="C55" s="13" t="s">
        <v>125</v>
      </c>
      <c r="D55" s="6" t="s">
        <v>185</v>
      </c>
      <c r="E55" s="12" t="s">
        <v>131</v>
      </c>
      <c r="F55" s="6" t="s">
        <v>225</v>
      </c>
      <c r="G55" s="12"/>
      <c r="H55" s="6" t="s">
        <v>56</v>
      </c>
      <c r="I55" s="14" t="s">
        <v>329</v>
      </c>
      <c r="K55" s="8">
        <v>44652</v>
      </c>
      <c r="L55" s="8">
        <v>45016</v>
      </c>
      <c r="M55" s="15" t="s">
        <v>33</v>
      </c>
      <c r="N55" s="16"/>
      <c r="O55" s="8">
        <v>44956</v>
      </c>
      <c r="P55" s="8"/>
      <c r="Q55" s="9" t="s">
        <v>50</v>
      </c>
      <c r="R55" s="15"/>
      <c r="S55" s="6" t="s">
        <v>250</v>
      </c>
      <c r="T55" s="6" t="s">
        <v>272</v>
      </c>
      <c r="U55" s="6" t="s">
        <v>256</v>
      </c>
      <c r="V55" s="6" t="s">
        <v>250</v>
      </c>
      <c r="W55" s="6" t="s">
        <v>50</v>
      </c>
      <c r="X55" s="10" t="e">
        <f>SUM(#REF!)</f>
        <v>#REF!</v>
      </c>
      <c r="Y55" s="11">
        <f>(12900*20%)+12900</f>
        <v>15480</v>
      </c>
      <c r="Z55" s="11">
        <v>15480</v>
      </c>
      <c r="AA55" s="6"/>
    </row>
    <row r="56" spans="1:28" x14ac:dyDescent="0.3">
      <c r="A56" s="12" t="s">
        <v>145</v>
      </c>
      <c r="B56" s="12" t="s">
        <v>75</v>
      </c>
      <c r="C56" s="13" t="s">
        <v>126</v>
      </c>
      <c r="D56" s="6" t="s">
        <v>186</v>
      </c>
      <c r="E56" s="12" t="s">
        <v>135</v>
      </c>
      <c r="F56" s="6" t="s">
        <v>220</v>
      </c>
      <c r="G56" s="12" t="s">
        <v>221</v>
      </c>
      <c r="H56" s="6" t="s">
        <v>305</v>
      </c>
      <c r="I56" s="14" t="s">
        <v>329</v>
      </c>
      <c r="K56" s="8">
        <v>43191</v>
      </c>
      <c r="L56" s="8">
        <v>45016</v>
      </c>
      <c r="M56" s="15" t="s">
        <v>210</v>
      </c>
      <c r="N56" s="16" t="s">
        <v>253</v>
      </c>
      <c r="O56" s="8">
        <f>Table2[[#This Row],[Contract End Date]]-90</f>
        <v>44926</v>
      </c>
      <c r="P56" s="8" t="s">
        <v>256</v>
      </c>
      <c r="Q56" s="9" t="s">
        <v>50</v>
      </c>
      <c r="R56" s="14">
        <v>44926</v>
      </c>
      <c r="S56" s="6" t="s">
        <v>253</v>
      </c>
      <c r="U56" s="6" t="s">
        <v>253</v>
      </c>
      <c r="V56" s="6" t="s">
        <v>250</v>
      </c>
      <c r="W56" s="6" t="s">
        <v>50</v>
      </c>
      <c r="X56" s="10" t="e">
        <f>SUM(#REF!)</f>
        <v>#REF!</v>
      </c>
      <c r="Y56" s="11" t="s">
        <v>279</v>
      </c>
      <c r="Z56" s="11">
        <v>70216</v>
      </c>
      <c r="AA56" s="6"/>
      <c r="AB56" s="6" t="s">
        <v>283</v>
      </c>
    </row>
    <row r="57" spans="1:28" x14ac:dyDescent="0.3">
      <c r="A57" s="12" t="s">
        <v>145</v>
      </c>
      <c r="B57" s="12"/>
      <c r="C57" s="13" t="s">
        <v>127</v>
      </c>
      <c r="D57" s="6" t="s">
        <v>187</v>
      </c>
      <c r="E57" s="12" t="s">
        <v>138</v>
      </c>
      <c r="F57" s="6" t="s">
        <v>220</v>
      </c>
      <c r="G57" s="12" t="s">
        <v>222</v>
      </c>
      <c r="H57" s="6" t="s">
        <v>69</v>
      </c>
      <c r="I57" s="14" t="s">
        <v>334</v>
      </c>
      <c r="K57" s="8">
        <v>43282</v>
      </c>
      <c r="L57" s="8">
        <v>44377</v>
      </c>
      <c r="M57" s="15" t="s">
        <v>208</v>
      </c>
      <c r="N57" s="16" t="s">
        <v>253</v>
      </c>
      <c r="O57" s="8">
        <v>44287</v>
      </c>
      <c r="P57" s="8"/>
      <c r="Q57" s="9" t="s">
        <v>50</v>
      </c>
      <c r="R57" s="15"/>
      <c r="S57" s="6" t="s">
        <v>253</v>
      </c>
      <c r="U57" s="6" t="s">
        <v>253</v>
      </c>
      <c r="V57" s="6" t="s">
        <v>250</v>
      </c>
      <c r="W57" s="6" t="s">
        <v>50</v>
      </c>
      <c r="X57" s="10" t="e">
        <f>SUM(#REF!)</f>
        <v>#REF!</v>
      </c>
      <c r="Y57" s="11">
        <v>8400</v>
      </c>
      <c r="Z57" s="11">
        <v>25200</v>
      </c>
      <c r="AA57" s="6" t="s">
        <v>281</v>
      </c>
      <c r="AB57" s="6" t="s">
        <v>282</v>
      </c>
    </row>
    <row r="58" spans="1:28" x14ac:dyDescent="0.3">
      <c r="A58" s="12" t="s">
        <v>145</v>
      </c>
      <c r="B58" s="12" t="s">
        <v>75</v>
      </c>
      <c r="C58" s="13" t="s">
        <v>128</v>
      </c>
      <c r="D58" s="6" t="s">
        <v>188</v>
      </c>
      <c r="E58" s="12" t="s">
        <v>439</v>
      </c>
      <c r="F58" s="6" t="s">
        <v>220</v>
      </c>
      <c r="G58" s="12" t="s">
        <v>246</v>
      </c>
      <c r="H58" s="6" t="s">
        <v>69</v>
      </c>
      <c r="I58" s="14" t="s">
        <v>334</v>
      </c>
      <c r="J58" s="6" t="s">
        <v>75</v>
      </c>
      <c r="K58" s="8">
        <v>44652</v>
      </c>
      <c r="L58" s="8">
        <v>45747</v>
      </c>
      <c r="M58" s="15" t="s">
        <v>34</v>
      </c>
      <c r="N58" s="16" t="s">
        <v>250</v>
      </c>
      <c r="O58" s="8">
        <f>Table2[[#This Row],[Contract End Date]]-90</f>
        <v>45657</v>
      </c>
      <c r="P58" s="8" t="s">
        <v>250</v>
      </c>
      <c r="Q58" s="9" t="s">
        <v>75</v>
      </c>
      <c r="R58" s="14">
        <v>45747</v>
      </c>
      <c r="S58" s="6" t="s">
        <v>250</v>
      </c>
      <c r="T58" s="6" t="s">
        <v>272</v>
      </c>
      <c r="U58" s="6" t="s">
        <v>253</v>
      </c>
      <c r="V58" s="6" t="s">
        <v>250</v>
      </c>
      <c r="W58" s="6" t="s">
        <v>75</v>
      </c>
      <c r="X58" s="10" t="e">
        <f>SUM(#REF!)</f>
        <v>#REF!</v>
      </c>
      <c r="Y58" s="11">
        <v>12168</v>
      </c>
      <c r="Z58" s="11">
        <v>12168</v>
      </c>
      <c r="AA58" s="6" t="s">
        <v>253</v>
      </c>
      <c r="AB58" s="6" t="s">
        <v>335</v>
      </c>
    </row>
    <row r="59" spans="1:28" x14ac:dyDescent="0.3">
      <c r="A59" s="12" t="s">
        <v>145</v>
      </c>
      <c r="B59" s="12" t="s">
        <v>75</v>
      </c>
      <c r="C59" s="13" t="s">
        <v>129</v>
      </c>
      <c r="D59" s="6" t="s">
        <v>189</v>
      </c>
      <c r="E59" s="12" t="s">
        <v>129</v>
      </c>
      <c r="F59" s="6" t="s">
        <v>225</v>
      </c>
      <c r="G59" s="12" t="s">
        <v>240</v>
      </c>
      <c r="H59" s="6" t="s">
        <v>328</v>
      </c>
      <c r="I59" s="14" t="s">
        <v>338</v>
      </c>
      <c r="J59" s="17">
        <v>45689</v>
      </c>
      <c r="K59" s="8">
        <v>43191</v>
      </c>
      <c r="L59" s="8">
        <v>45747</v>
      </c>
      <c r="M59" s="15" t="s">
        <v>216</v>
      </c>
      <c r="N59" s="16" t="s">
        <v>250</v>
      </c>
      <c r="O59" s="8">
        <v>45567</v>
      </c>
      <c r="P59" s="8"/>
      <c r="Q59" s="9" t="s">
        <v>50</v>
      </c>
      <c r="R59" s="15"/>
      <c r="S59" s="6" t="s">
        <v>253</v>
      </c>
      <c r="U59" s="6" t="s">
        <v>253</v>
      </c>
      <c r="V59" s="6" t="s">
        <v>250</v>
      </c>
      <c r="W59" s="6" t="s">
        <v>50</v>
      </c>
      <c r="X59" s="10" t="e">
        <f>SUM(#REF!)</f>
        <v>#REF!</v>
      </c>
      <c r="Y59" s="11">
        <v>20534.482</v>
      </c>
      <c r="Z59" s="11">
        <v>143741.38</v>
      </c>
      <c r="AA59" s="6" t="s">
        <v>253</v>
      </c>
      <c r="AB59" s="6" t="s">
        <v>283</v>
      </c>
    </row>
    <row r="60" spans="1:28" x14ac:dyDescent="0.3">
      <c r="A60" s="12" t="s">
        <v>145</v>
      </c>
      <c r="B60" s="12"/>
      <c r="C60" s="13" t="s">
        <v>130</v>
      </c>
      <c r="D60" s="6" t="s">
        <v>190</v>
      </c>
      <c r="F60" s="6" t="s">
        <v>220</v>
      </c>
      <c r="G60" s="12" t="s">
        <v>223</v>
      </c>
      <c r="H60" s="6" t="s">
        <v>56</v>
      </c>
      <c r="I60" s="14" t="s">
        <v>334</v>
      </c>
      <c r="K60" s="8">
        <v>45017</v>
      </c>
      <c r="L60" s="8">
        <v>45382</v>
      </c>
      <c r="M60" s="15" t="s">
        <v>32</v>
      </c>
      <c r="N60" s="16" t="s">
        <v>250</v>
      </c>
      <c r="O60" s="8">
        <v>45321</v>
      </c>
      <c r="P60" s="8" t="s">
        <v>253</v>
      </c>
      <c r="Q60" s="9" t="s">
        <v>33</v>
      </c>
      <c r="R60" s="15"/>
      <c r="S60" s="6" t="s">
        <v>250</v>
      </c>
      <c r="T60" s="6" t="s">
        <v>258</v>
      </c>
      <c r="U60" s="6" t="s">
        <v>253</v>
      </c>
      <c r="V60" s="6" t="s">
        <v>253</v>
      </c>
      <c r="W60" s="6" t="s">
        <v>259</v>
      </c>
      <c r="X60" s="10" t="e">
        <f>SUM(#REF!)</f>
        <v>#REF!</v>
      </c>
      <c r="Y60" s="11">
        <v>1069.2</v>
      </c>
      <c r="Z60" s="11">
        <v>2138.4</v>
      </c>
      <c r="AA60" s="6" t="s">
        <v>253</v>
      </c>
      <c r="AB60" s="6" t="s">
        <v>282</v>
      </c>
    </row>
    <row r="61" spans="1:28" x14ac:dyDescent="0.3">
      <c r="A61" s="12" t="s">
        <v>145</v>
      </c>
      <c r="B61" s="12"/>
      <c r="C61" s="13" t="s">
        <v>131</v>
      </c>
      <c r="D61" s="6" t="s">
        <v>365</v>
      </c>
      <c r="E61" s="12" t="s">
        <v>131</v>
      </c>
      <c r="F61" s="6" t="s">
        <v>220</v>
      </c>
      <c r="G61" s="12" t="s">
        <v>244</v>
      </c>
      <c r="H61" s="6" t="s">
        <v>298</v>
      </c>
      <c r="I61" s="14" t="s">
        <v>244</v>
      </c>
      <c r="K61" s="8">
        <v>44470</v>
      </c>
      <c r="L61" s="8">
        <v>46325</v>
      </c>
      <c r="M61" s="15" t="s">
        <v>217</v>
      </c>
      <c r="N61" s="16" t="s">
        <v>250</v>
      </c>
      <c r="O61" s="8">
        <v>45960</v>
      </c>
      <c r="P61" s="8" t="s">
        <v>253</v>
      </c>
      <c r="Q61" s="9" t="s">
        <v>32</v>
      </c>
      <c r="R61" s="14">
        <v>47056</v>
      </c>
      <c r="S61" s="6" t="s">
        <v>253</v>
      </c>
      <c r="T61" s="6" t="s">
        <v>271</v>
      </c>
      <c r="U61" s="6" t="s">
        <v>253</v>
      </c>
      <c r="V61" s="6" t="s">
        <v>253</v>
      </c>
      <c r="W61" s="6" t="s">
        <v>260</v>
      </c>
      <c r="X61" s="10" t="e">
        <f>SUM(#REF!)</f>
        <v>#REF!</v>
      </c>
      <c r="Y61" s="11">
        <v>4530</v>
      </c>
      <c r="Z61" s="11">
        <v>31710</v>
      </c>
      <c r="AA61" s="6"/>
      <c r="AB61" s="6" t="s">
        <v>282</v>
      </c>
    </row>
    <row r="62" spans="1:28" x14ac:dyDescent="0.3">
      <c r="A62" s="12" t="s">
        <v>145</v>
      </c>
      <c r="B62" s="12"/>
      <c r="C62" s="13" t="s">
        <v>132</v>
      </c>
      <c r="D62" s="6" t="s">
        <v>191</v>
      </c>
      <c r="F62" s="6" t="s">
        <v>220</v>
      </c>
      <c r="G62" s="12" t="s">
        <v>207</v>
      </c>
      <c r="H62" s="6" t="s">
        <v>56</v>
      </c>
      <c r="I62" s="14" t="s">
        <v>329</v>
      </c>
      <c r="J62" s="17">
        <v>45627</v>
      </c>
      <c r="K62" s="8">
        <v>43922</v>
      </c>
      <c r="L62" s="8">
        <v>45747</v>
      </c>
      <c r="M62" s="15" t="s">
        <v>35</v>
      </c>
      <c r="N62" s="16" t="s">
        <v>250</v>
      </c>
      <c r="O62" s="8">
        <v>45477</v>
      </c>
      <c r="P62" s="8" t="s">
        <v>253</v>
      </c>
      <c r="Q62" s="9" t="s">
        <v>32</v>
      </c>
      <c r="R62" s="14">
        <v>46690</v>
      </c>
      <c r="S62" s="6" t="s">
        <v>250</v>
      </c>
      <c r="T62" s="6" t="s">
        <v>258</v>
      </c>
      <c r="U62" s="6" t="s">
        <v>253</v>
      </c>
      <c r="V62" s="6" t="s">
        <v>253</v>
      </c>
      <c r="W62" s="6" t="s">
        <v>269</v>
      </c>
      <c r="X62" s="10" t="e">
        <f>SUM(#REF!)</f>
        <v>#REF!</v>
      </c>
      <c r="Y62" s="11">
        <v>288557.80799999996</v>
      </c>
      <c r="Z62" s="11">
        <v>1442789.0399999998</v>
      </c>
      <c r="AA62" s="6" t="s">
        <v>253</v>
      </c>
      <c r="AB62" s="6" t="s">
        <v>282</v>
      </c>
    </row>
    <row r="63" spans="1:28" x14ac:dyDescent="0.3">
      <c r="A63" s="12" t="s">
        <v>145</v>
      </c>
      <c r="B63" s="12" t="s">
        <v>75</v>
      </c>
      <c r="C63" s="13" t="s">
        <v>424</v>
      </c>
      <c r="D63" s="6" t="s">
        <v>192</v>
      </c>
      <c r="E63" s="12" t="s">
        <v>424</v>
      </c>
      <c r="F63" s="6" t="s">
        <v>220</v>
      </c>
      <c r="G63" s="12" t="s">
        <v>247</v>
      </c>
      <c r="H63" s="6" t="s">
        <v>71</v>
      </c>
      <c r="I63" s="14" t="s">
        <v>329</v>
      </c>
      <c r="J63" s="17">
        <v>45139</v>
      </c>
      <c r="K63" s="8">
        <v>44104</v>
      </c>
      <c r="L63" s="8">
        <v>45198</v>
      </c>
      <c r="M63" s="15" t="s">
        <v>208</v>
      </c>
      <c r="N63" s="16" t="s">
        <v>250</v>
      </c>
      <c r="O63" s="8">
        <v>45138</v>
      </c>
      <c r="P63" s="8" t="s">
        <v>253</v>
      </c>
      <c r="Q63" s="9" t="s">
        <v>32</v>
      </c>
      <c r="R63" s="14">
        <v>45929</v>
      </c>
      <c r="S63" s="6" t="s">
        <v>253</v>
      </c>
      <c r="V63" s="6" t="s">
        <v>250</v>
      </c>
      <c r="X63" s="10" t="e">
        <f>SUM(#REF!)</f>
        <v>#REF!</v>
      </c>
      <c r="Y63" s="11">
        <v>14520</v>
      </c>
      <c r="Z63" s="11">
        <v>104220</v>
      </c>
      <c r="AA63" s="6"/>
      <c r="AB63" s="6" t="s">
        <v>283</v>
      </c>
    </row>
    <row r="64" spans="1:28" x14ac:dyDescent="0.3">
      <c r="A64" s="12" t="s">
        <v>145</v>
      </c>
      <c r="B64" s="12"/>
      <c r="C64" s="13" t="s">
        <v>133</v>
      </c>
      <c r="D64" s="6" t="s">
        <v>193</v>
      </c>
      <c r="F64" s="6" t="s">
        <v>220</v>
      </c>
      <c r="G64" s="12" t="s">
        <v>223</v>
      </c>
      <c r="H64" s="6" t="s">
        <v>56</v>
      </c>
      <c r="I64" s="14" t="s">
        <v>329</v>
      </c>
      <c r="K64" s="8">
        <v>43922</v>
      </c>
      <c r="L64" s="8">
        <v>45016</v>
      </c>
      <c r="M64" s="15" t="s">
        <v>208</v>
      </c>
      <c r="N64" s="16"/>
      <c r="O64" s="8">
        <v>44926</v>
      </c>
      <c r="P64" s="8"/>
      <c r="Q64" s="9"/>
      <c r="R64" s="15"/>
      <c r="S64" s="6" t="s">
        <v>253</v>
      </c>
      <c r="U64" s="6" t="s">
        <v>253</v>
      </c>
      <c r="V64" s="6" t="s">
        <v>250</v>
      </c>
      <c r="W64" s="6" t="s">
        <v>50</v>
      </c>
      <c r="X64" s="10" t="e">
        <f>SUM(#REF!)</f>
        <v>#REF!</v>
      </c>
      <c r="Y64" s="11">
        <v>10000</v>
      </c>
      <c r="Z64" s="11">
        <v>39500</v>
      </c>
      <c r="AA64" s="6"/>
      <c r="AB64" s="6" t="s">
        <v>335</v>
      </c>
    </row>
    <row r="65" spans="1:28" x14ac:dyDescent="0.3">
      <c r="A65" s="12" t="s">
        <v>145</v>
      </c>
      <c r="B65" s="12"/>
      <c r="C65" s="13" t="s">
        <v>134</v>
      </c>
      <c r="D65" s="6" t="s">
        <v>194</v>
      </c>
      <c r="F65" s="6" t="s">
        <v>225</v>
      </c>
      <c r="G65" s="12"/>
      <c r="H65" s="6" t="s">
        <v>57</v>
      </c>
      <c r="I65" s="14" t="s">
        <v>329</v>
      </c>
      <c r="K65" s="8">
        <v>44287</v>
      </c>
      <c r="L65" s="8">
        <v>45382</v>
      </c>
      <c r="M65" s="15" t="s">
        <v>34</v>
      </c>
      <c r="N65" s="16" t="s">
        <v>250</v>
      </c>
      <c r="O65" s="8">
        <v>45322</v>
      </c>
      <c r="P65" s="8"/>
      <c r="Q65" s="9" t="s">
        <v>50</v>
      </c>
      <c r="R65" s="15"/>
      <c r="T65" s="6" t="s">
        <v>272</v>
      </c>
      <c r="U65" s="6" t="s">
        <v>253</v>
      </c>
      <c r="V65" s="6" t="s">
        <v>250</v>
      </c>
      <c r="W65" s="6" t="s">
        <v>50</v>
      </c>
      <c r="X65" s="10" t="e">
        <f>SUM(#REF!)</f>
        <v>#REF!</v>
      </c>
      <c r="Y65" s="11">
        <v>18500</v>
      </c>
      <c r="Z65" s="11">
        <v>55000</v>
      </c>
      <c r="AA65" s="6"/>
      <c r="AB65" s="6" t="s">
        <v>283</v>
      </c>
    </row>
    <row r="66" spans="1:28" x14ac:dyDescent="0.3">
      <c r="A66" s="12" t="s">
        <v>145</v>
      </c>
      <c r="B66" s="12"/>
      <c r="C66" s="13" t="s">
        <v>18</v>
      </c>
      <c r="D66" s="8" t="s">
        <v>41</v>
      </c>
      <c r="E66" s="6" t="s">
        <v>18</v>
      </c>
      <c r="F66" s="6" t="s">
        <v>220</v>
      </c>
      <c r="G66" s="12" t="s">
        <v>233</v>
      </c>
      <c r="H66" s="6" t="s">
        <v>61</v>
      </c>
      <c r="I66" s="14" t="s">
        <v>244</v>
      </c>
      <c r="J66" s="17">
        <v>44531</v>
      </c>
      <c r="K66" s="8">
        <v>44674</v>
      </c>
      <c r="L66" s="8">
        <v>45769</v>
      </c>
      <c r="M66" s="15" t="s">
        <v>35</v>
      </c>
      <c r="N66" s="16" t="s">
        <v>250</v>
      </c>
      <c r="O66" s="8">
        <v>45777</v>
      </c>
      <c r="P66" s="8" t="s">
        <v>253</v>
      </c>
      <c r="Q66" s="9" t="s">
        <v>32</v>
      </c>
      <c r="R66" s="14">
        <v>47229</v>
      </c>
      <c r="S66" s="6" t="s">
        <v>250</v>
      </c>
      <c r="T66" s="6" t="s">
        <v>336</v>
      </c>
      <c r="U66" s="6" t="s">
        <v>253</v>
      </c>
      <c r="V66" s="6" t="s">
        <v>253</v>
      </c>
      <c r="W66" s="6" t="s">
        <v>269</v>
      </c>
      <c r="X66" s="10">
        <v>488100.39</v>
      </c>
      <c r="Y66" s="11">
        <v>30000</v>
      </c>
      <c r="Z66" s="11">
        <v>488100.39</v>
      </c>
      <c r="AA66" s="6" t="s">
        <v>253</v>
      </c>
      <c r="AB66" s="6" t="s">
        <v>282</v>
      </c>
    </row>
    <row r="67" spans="1:28" x14ac:dyDescent="0.3">
      <c r="A67" s="12" t="s">
        <v>145</v>
      </c>
      <c r="B67" s="12" t="s">
        <v>75</v>
      </c>
      <c r="C67" s="13" t="s">
        <v>24</v>
      </c>
      <c r="D67" s="6" t="s">
        <v>195</v>
      </c>
      <c r="E67" s="12" t="s">
        <v>24</v>
      </c>
      <c r="F67" s="6" t="s">
        <v>220</v>
      </c>
      <c r="G67" s="12" t="s">
        <v>223</v>
      </c>
      <c r="H67" s="6" t="s">
        <v>67</v>
      </c>
      <c r="I67" s="14" t="s">
        <v>334</v>
      </c>
      <c r="J67" s="17">
        <v>45170</v>
      </c>
      <c r="K67" s="8">
        <v>44105</v>
      </c>
      <c r="L67" s="8">
        <v>45199</v>
      </c>
      <c r="M67" s="15" t="s">
        <v>208</v>
      </c>
      <c r="N67" s="16" t="s">
        <v>250</v>
      </c>
      <c r="O67" s="8">
        <v>45014</v>
      </c>
      <c r="P67" s="8" t="s">
        <v>253</v>
      </c>
      <c r="Q67" s="9" t="s">
        <v>337</v>
      </c>
      <c r="R67" s="14">
        <v>45930</v>
      </c>
      <c r="S67" s="6" t="s">
        <v>250</v>
      </c>
      <c r="T67" s="6" t="s">
        <v>258</v>
      </c>
      <c r="U67" s="6" t="s">
        <v>253</v>
      </c>
      <c r="V67" s="6" t="s">
        <v>253</v>
      </c>
      <c r="W67" s="6" t="s">
        <v>269</v>
      </c>
      <c r="X67" s="10" t="e">
        <f>SUM(#REF!)</f>
        <v>#REF!</v>
      </c>
      <c r="Y67" s="11">
        <v>67266</v>
      </c>
      <c r="Z67" s="11">
        <v>336330</v>
      </c>
      <c r="AA67" s="6" t="s">
        <v>253</v>
      </c>
      <c r="AB67" s="6" t="s">
        <v>282</v>
      </c>
    </row>
    <row r="68" spans="1:28" x14ac:dyDescent="0.3">
      <c r="A68" s="12" t="s">
        <v>145</v>
      </c>
      <c r="B68" s="12"/>
      <c r="C68" s="13" t="s">
        <v>136</v>
      </c>
      <c r="D68" s="6" t="s">
        <v>196</v>
      </c>
      <c r="F68" s="6" t="s">
        <v>220</v>
      </c>
      <c r="G68" s="12" t="s">
        <v>221</v>
      </c>
      <c r="H68" s="6" t="s">
        <v>299</v>
      </c>
      <c r="I68" s="14" t="s">
        <v>244</v>
      </c>
      <c r="K68" s="8">
        <v>44014</v>
      </c>
      <c r="L68" s="8">
        <v>44378</v>
      </c>
      <c r="M68" s="15" t="s">
        <v>52</v>
      </c>
      <c r="N68" s="16" t="s">
        <v>253</v>
      </c>
      <c r="O68" s="8">
        <v>44318</v>
      </c>
      <c r="P68" s="8"/>
      <c r="Q68" s="9"/>
      <c r="R68" s="15"/>
      <c r="X68" s="10" t="e">
        <f>SUM(#REF!)</f>
        <v>#REF!</v>
      </c>
      <c r="Y68" s="11">
        <v>8032.5</v>
      </c>
      <c r="Z68" s="11">
        <v>8032.5</v>
      </c>
      <c r="AA68" s="6"/>
    </row>
    <row r="69" spans="1:28" x14ac:dyDescent="0.3">
      <c r="A69" s="12" t="s">
        <v>145</v>
      </c>
      <c r="B69" s="12"/>
      <c r="C69" s="13" t="s">
        <v>137</v>
      </c>
      <c r="D69" s="6" t="s">
        <v>197</v>
      </c>
      <c r="F69" s="6" t="s">
        <v>225</v>
      </c>
      <c r="G69" s="12" t="s">
        <v>245</v>
      </c>
      <c r="H69" s="6" t="s">
        <v>296</v>
      </c>
      <c r="I69" s="14" t="s">
        <v>244</v>
      </c>
      <c r="K69" s="8">
        <v>40179</v>
      </c>
      <c r="L69" s="8">
        <v>46022</v>
      </c>
      <c r="M69" s="15" t="s">
        <v>218</v>
      </c>
      <c r="N69" s="16" t="s">
        <v>250</v>
      </c>
      <c r="O69" s="8">
        <v>45837</v>
      </c>
      <c r="P69" s="8"/>
      <c r="Q69" s="9" t="s">
        <v>33</v>
      </c>
      <c r="R69" s="15"/>
      <c r="S69" s="6" t="s">
        <v>253</v>
      </c>
      <c r="T69" s="6" t="s">
        <v>253</v>
      </c>
      <c r="U69" s="6" t="s">
        <v>253</v>
      </c>
      <c r="X69" s="10" t="e">
        <f>SUM(#REF!)</f>
        <v>#REF!</v>
      </c>
      <c r="Y69" s="11"/>
      <c r="AA69" s="6" t="s">
        <v>253</v>
      </c>
      <c r="AB69" s="6" t="s">
        <v>283</v>
      </c>
    </row>
    <row r="70" spans="1:28" x14ac:dyDescent="0.3">
      <c r="A70" s="12" t="s">
        <v>145</v>
      </c>
      <c r="B70" s="12"/>
      <c r="C70" s="13" t="s">
        <v>138</v>
      </c>
      <c r="D70" s="6" t="s">
        <v>198</v>
      </c>
      <c r="E70" s="12" t="s">
        <v>138</v>
      </c>
      <c r="F70" s="6" t="s">
        <v>220</v>
      </c>
      <c r="G70" s="12" t="s">
        <v>244</v>
      </c>
      <c r="H70" s="6" t="s">
        <v>60</v>
      </c>
      <c r="I70" s="14" t="s">
        <v>244</v>
      </c>
      <c r="K70" s="8">
        <v>44621</v>
      </c>
      <c r="L70" s="8">
        <v>45016</v>
      </c>
      <c r="M70" s="15" t="s">
        <v>33</v>
      </c>
      <c r="N70" s="16" t="s">
        <v>253</v>
      </c>
      <c r="O70" s="8">
        <v>44926</v>
      </c>
      <c r="P70" s="8" t="s">
        <v>256</v>
      </c>
      <c r="Q70" s="9" t="s">
        <v>50</v>
      </c>
      <c r="R70" s="15"/>
      <c r="S70" s="6" t="s">
        <v>250</v>
      </c>
      <c r="T70" s="6" t="s">
        <v>270</v>
      </c>
      <c r="U70" s="6" t="s">
        <v>250</v>
      </c>
      <c r="V70" s="6" t="s">
        <v>250</v>
      </c>
      <c r="W70" s="6" t="s">
        <v>75</v>
      </c>
      <c r="X70" s="10" t="e">
        <f>SUM(#REF!)</f>
        <v>#REF!</v>
      </c>
      <c r="Y70" s="11">
        <v>10235.950000000001</v>
      </c>
      <c r="Z70" s="11">
        <v>10235.950000000001</v>
      </c>
      <c r="AA70" s="6"/>
      <c r="AB70" s="6" t="s">
        <v>335</v>
      </c>
    </row>
    <row r="71" spans="1:28" ht="28.8" x14ac:dyDescent="0.3">
      <c r="A71" s="12" t="s">
        <v>145</v>
      </c>
      <c r="B71" s="12" t="s">
        <v>75</v>
      </c>
      <c r="C71" s="13" t="s">
        <v>139</v>
      </c>
      <c r="D71" s="6" t="s">
        <v>199</v>
      </c>
      <c r="E71" s="12" t="s">
        <v>139</v>
      </c>
      <c r="F71" s="6" t="s">
        <v>220</v>
      </c>
      <c r="G71" s="12" t="s">
        <v>207</v>
      </c>
      <c r="H71" s="6" t="s">
        <v>56</v>
      </c>
      <c r="I71" s="14" t="s">
        <v>329</v>
      </c>
      <c r="J71" s="17">
        <v>45444</v>
      </c>
      <c r="K71" s="8">
        <v>44470</v>
      </c>
      <c r="L71" s="8">
        <v>45747</v>
      </c>
      <c r="M71" s="15" t="s">
        <v>423</v>
      </c>
      <c r="N71" s="16" t="s">
        <v>250</v>
      </c>
      <c r="O71" s="8">
        <v>45295</v>
      </c>
      <c r="P71" s="8" t="s">
        <v>267</v>
      </c>
      <c r="Q71" s="9" t="s">
        <v>32</v>
      </c>
      <c r="R71" s="14">
        <v>45295</v>
      </c>
      <c r="S71" s="6" t="s">
        <v>250</v>
      </c>
      <c r="T71" s="6" t="s">
        <v>258</v>
      </c>
      <c r="U71" s="6" t="s">
        <v>253</v>
      </c>
      <c r="V71" s="6" t="s">
        <v>253</v>
      </c>
      <c r="W71" s="6" t="s">
        <v>264</v>
      </c>
      <c r="X71" s="10" t="e">
        <f>SUM(#REF!)</f>
        <v>#REF!</v>
      </c>
      <c r="Y71" s="11" t="s">
        <v>280</v>
      </c>
      <c r="Z71" s="11">
        <v>614920</v>
      </c>
      <c r="AA71" s="6" t="s">
        <v>253</v>
      </c>
      <c r="AB71" s="6" t="s">
        <v>282</v>
      </c>
    </row>
    <row r="72" spans="1:28" x14ac:dyDescent="0.3">
      <c r="A72" s="12" t="s">
        <v>145</v>
      </c>
      <c r="B72" s="12"/>
      <c r="C72" s="13" t="s">
        <v>411</v>
      </c>
      <c r="D72" s="6" t="s">
        <v>200</v>
      </c>
      <c r="E72" s="12" t="s">
        <v>411</v>
      </c>
      <c r="F72" s="6" t="s">
        <v>220</v>
      </c>
      <c r="G72" s="12" t="s">
        <v>207</v>
      </c>
      <c r="H72" s="8" t="s">
        <v>57</v>
      </c>
      <c r="I72" s="14" t="s">
        <v>329</v>
      </c>
      <c r="K72" s="8">
        <v>44562</v>
      </c>
      <c r="L72" s="8">
        <v>45291</v>
      </c>
      <c r="M72" s="15" t="s">
        <v>32</v>
      </c>
      <c r="N72" s="16" t="s">
        <v>250</v>
      </c>
      <c r="O72" s="8">
        <v>45107</v>
      </c>
      <c r="P72" s="8"/>
      <c r="Q72" s="9" t="s">
        <v>34</v>
      </c>
      <c r="R72" s="15"/>
      <c r="S72" s="6" t="s">
        <v>250</v>
      </c>
      <c r="T72" s="6" t="s">
        <v>258</v>
      </c>
      <c r="U72" s="6" t="s">
        <v>253</v>
      </c>
      <c r="V72" s="6" t="s">
        <v>253</v>
      </c>
      <c r="W72" s="6" t="s">
        <v>269</v>
      </c>
      <c r="X72" s="10" t="e">
        <f>SUM(#REF!)</f>
        <v>#REF!</v>
      </c>
      <c r="Y72" s="11">
        <v>12877.2</v>
      </c>
      <c r="Z72" s="11">
        <v>25754.400000000001</v>
      </c>
      <c r="AA72" s="6" t="s">
        <v>253</v>
      </c>
      <c r="AB72" s="6" t="s">
        <v>282</v>
      </c>
    </row>
    <row r="73" spans="1:28" x14ac:dyDescent="0.3">
      <c r="A73" s="12" t="s">
        <v>145</v>
      </c>
      <c r="B73" s="12"/>
      <c r="C73" s="13" t="s">
        <v>140</v>
      </c>
      <c r="D73" s="6" t="s">
        <v>201</v>
      </c>
      <c r="F73" s="6" t="s">
        <v>220</v>
      </c>
      <c r="G73" s="12" t="s">
        <v>248</v>
      </c>
      <c r="H73" s="6" t="s">
        <v>291</v>
      </c>
      <c r="I73" s="14" t="s">
        <v>338</v>
      </c>
      <c r="J73" s="17">
        <v>44958</v>
      </c>
      <c r="K73" s="8">
        <v>43192</v>
      </c>
      <c r="L73" s="8">
        <v>45017</v>
      </c>
      <c r="M73" s="15" t="s">
        <v>208</v>
      </c>
      <c r="N73" s="16"/>
      <c r="O73" s="8">
        <v>44747</v>
      </c>
      <c r="P73" s="8"/>
      <c r="Q73" s="9" t="s">
        <v>33</v>
      </c>
      <c r="R73" s="14">
        <v>45383</v>
      </c>
      <c r="S73" s="6" t="s">
        <v>253</v>
      </c>
      <c r="U73" s="6" t="s">
        <v>253</v>
      </c>
      <c r="V73" s="6" t="s">
        <v>255</v>
      </c>
      <c r="W73" s="6" t="s">
        <v>50</v>
      </c>
      <c r="X73" s="10" t="e">
        <f>SUM(#REF!)</f>
        <v>#REF!</v>
      </c>
      <c r="Y73" s="11">
        <v>151113</v>
      </c>
      <c r="Z73" s="11">
        <v>629452</v>
      </c>
      <c r="AA73" s="6"/>
      <c r="AB73" s="6" t="s">
        <v>283</v>
      </c>
    </row>
    <row r="74" spans="1:28" x14ac:dyDescent="0.3">
      <c r="A74" s="12" t="s">
        <v>145</v>
      </c>
      <c r="B74" s="12"/>
      <c r="C74" s="13" t="s">
        <v>141</v>
      </c>
      <c r="D74" s="6" t="s">
        <v>202</v>
      </c>
      <c r="F74" s="6" t="s">
        <v>225</v>
      </c>
      <c r="G74" s="12"/>
      <c r="H74" s="6" t="s">
        <v>56</v>
      </c>
      <c r="I74" s="14" t="s">
        <v>329</v>
      </c>
      <c r="K74" s="8">
        <v>44287</v>
      </c>
      <c r="L74" s="8">
        <v>45382</v>
      </c>
      <c r="M74" s="15" t="s">
        <v>52</v>
      </c>
      <c r="N74" s="16" t="s">
        <v>250</v>
      </c>
      <c r="O74" s="8">
        <v>44956</v>
      </c>
      <c r="P74" s="8" t="s">
        <v>387</v>
      </c>
      <c r="Q74" s="9" t="s">
        <v>50</v>
      </c>
      <c r="R74" s="15"/>
      <c r="S74" s="6" t="s">
        <v>250</v>
      </c>
      <c r="T74" s="6" t="s">
        <v>258</v>
      </c>
      <c r="U74" s="6" t="s">
        <v>253</v>
      </c>
      <c r="V74" s="6" t="s">
        <v>253</v>
      </c>
      <c r="W74" s="6" t="s">
        <v>259</v>
      </c>
      <c r="X74" s="10" t="e">
        <f>SUM(#REF!)</f>
        <v>#REF!</v>
      </c>
      <c r="Y74" s="11">
        <v>15000</v>
      </c>
      <c r="Z74" s="11">
        <v>15000</v>
      </c>
      <c r="AA74" s="6"/>
      <c r="AB74" s="6" t="s">
        <v>282</v>
      </c>
    </row>
    <row r="75" spans="1:28" x14ac:dyDescent="0.3">
      <c r="A75" s="12" t="s">
        <v>145</v>
      </c>
      <c r="B75" s="20">
        <v>43891</v>
      </c>
      <c r="C75" s="13" t="s">
        <v>142</v>
      </c>
      <c r="D75" s="6" t="s">
        <v>203</v>
      </c>
      <c r="E75" s="6" t="s">
        <v>442</v>
      </c>
      <c r="F75" s="6" t="s">
        <v>238</v>
      </c>
      <c r="G75" s="12" t="s">
        <v>226</v>
      </c>
      <c r="H75" s="6" t="s">
        <v>285</v>
      </c>
      <c r="I75" s="14" t="s">
        <v>338</v>
      </c>
      <c r="J75" s="17">
        <v>45292</v>
      </c>
      <c r="K75" s="8">
        <v>43891</v>
      </c>
      <c r="L75" s="8">
        <v>45352</v>
      </c>
      <c r="M75" s="15" t="s">
        <v>36</v>
      </c>
      <c r="N75" s="16" t="s">
        <v>250</v>
      </c>
      <c r="O75" s="8" t="s">
        <v>50</v>
      </c>
      <c r="P75" s="8" t="s">
        <v>250</v>
      </c>
      <c r="Q75" s="9" t="s">
        <v>252</v>
      </c>
      <c r="R75" s="14">
        <v>45352</v>
      </c>
      <c r="S75" s="6" t="s">
        <v>250</v>
      </c>
      <c r="T75" s="6" t="s">
        <v>258</v>
      </c>
      <c r="U75" s="6" t="s">
        <v>253</v>
      </c>
      <c r="V75" s="6" t="s">
        <v>253</v>
      </c>
      <c r="W75" s="6" t="s">
        <v>273</v>
      </c>
      <c r="X75" s="10" t="e">
        <f>SUM(#REF!)</f>
        <v>#REF!</v>
      </c>
      <c r="Y75" s="11">
        <v>96370.15</v>
      </c>
      <c r="Z75" s="11">
        <v>385480.6</v>
      </c>
      <c r="AA75" s="6" t="s">
        <v>253</v>
      </c>
      <c r="AB75" s="6" t="s">
        <v>283</v>
      </c>
    </row>
    <row r="76" spans="1:28" x14ac:dyDescent="0.3">
      <c r="A76" s="12" t="s">
        <v>145</v>
      </c>
      <c r="B76" s="12"/>
      <c r="C76" s="13" t="s">
        <v>72</v>
      </c>
      <c r="D76" s="6" t="s">
        <v>204</v>
      </c>
      <c r="F76" s="6" t="s">
        <v>220</v>
      </c>
      <c r="G76" s="12" t="s">
        <v>207</v>
      </c>
      <c r="H76" s="6" t="s">
        <v>302</v>
      </c>
      <c r="I76" s="14" t="s">
        <v>329</v>
      </c>
      <c r="K76" s="8">
        <v>44409</v>
      </c>
      <c r="L76" s="8">
        <v>44773</v>
      </c>
      <c r="M76" s="15" t="s">
        <v>33</v>
      </c>
      <c r="N76" s="16" t="s">
        <v>253</v>
      </c>
      <c r="O76" s="8">
        <v>44593</v>
      </c>
      <c r="P76" s="8"/>
      <c r="Q76" s="9"/>
      <c r="R76" s="15"/>
      <c r="S76" s="6" t="s">
        <v>250</v>
      </c>
      <c r="T76" s="6" t="s">
        <v>258</v>
      </c>
      <c r="U76" s="6" t="s">
        <v>253</v>
      </c>
      <c r="V76" s="6" t="s">
        <v>253</v>
      </c>
      <c r="W76" s="6" t="s">
        <v>332</v>
      </c>
      <c r="X76" s="10" t="e">
        <f>SUM(#REF!)</f>
        <v>#REF!</v>
      </c>
      <c r="Y76" s="11">
        <v>22102.799999999999</v>
      </c>
      <c r="Z76" s="11">
        <v>22102.799999999999</v>
      </c>
      <c r="AA76" s="6"/>
      <c r="AB76" s="6" t="s">
        <v>282</v>
      </c>
    </row>
    <row r="77" spans="1:28" x14ac:dyDescent="0.3">
      <c r="A77" s="12" t="s">
        <v>145</v>
      </c>
      <c r="B77" s="12" t="s">
        <v>75</v>
      </c>
      <c r="C77" s="13" t="s">
        <v>26</v>
      </c>
      <c r="D77" s="8" t="s">
        <v>441</v>
      </c>
      <c r="E77" s="6" t="s">
        <v>443</v>
      </c>
      <c r="F77" s="6" t="s">
        <v>229</v>
      </c>
      <c r="G77" s="12" t="s">
        <v>231</v>
      </c>
      <c r="H77" s="6" t="s">
        <v>58</v>
      </c>
      <c r="I77" s="14" t="s">
        <v>329</v>
      </c>
      <c r="J77" s="17">
        <v>46419</v>
      </c>
      <c r="K77" s="8">
        <v>44743</v>
      </c>
      <c r="L77" s="8">
        <v>46568</v>
      </c>
      <c r="M77" s="15" t="s">
        <v>35</v>
      </c>
      <c r="N77" s="16" t="s">
        <v>250</v>
      </c>
      <c r="O77" s="8">
        <v>46203</v>
      </c>
      <c r="P77" s="8" t="s">
        <v>253</v>
      </c>
      <c r="Q77" s="9" t="s">
        <v>35</v>
      </c>
      <c r="R77" s="14">
        <v>48395</v>
      </c>
      <c r="S77" s="6" t="s">
        <v>253</v>
      </c>
      <c r="T77" s="6" t="s">
        <v>271</v>
      </c>
      <c r="U77" s="6" t="s">
        <v>253</v>
      </c>
      <c r="V77" s="6" t="s">
        <v>253</v>
      </c>
      <c r="W77" s="6" t="s">
        <v>264</v>
      </c>
      <c r="X77" s="10" t="e">
        <f>SUM(#REF!)</f>
        <v>#REF!</v>
      </c>
      <c r="Y77" s="11">
        <v>59211</v>
      </c>
      <c r="Z77" s="11" t="e">
        <f>SUM(#REF!)</f>
        <v>#REF!</v>
      </c>
      <c r="AA77" s="6" t="s">
        <v>253</v>
      </c>
      <c r="AB77" s="6" t="s">
        <v>282</v>
      </c>
    </row>
    <row r="78" spans="1:28" x14ac:dyDescent="0.3">
      <c r="A78" s="12" t="s">
        <v>145</v>
      </c>
      <c r="B78" s="12"/>
      <c r="C78" s="13" t="s">
        <v>143</v>
      </c>
      <c r="D78" s="6" t="s">
        <v>205</v>
      </c>
      <c r="F78" s="6" t="s">
        <v>220</v>
      </c>
      <c r="G78" s="12" t="s">
        <v>207</v>
      </c>
      <c r="H78" s="6" t="s">
        <v>301</v>
      </c>
      <c r="I78" s="14" t="s">
        <v>329</v>
      </c>
      <c r="K78" s="8">
        <v>44378</v>
      </c>
      <c r="L78" s="8">
        <v>44742</v>
      </c>
      <c r="M78" s="15" t="s">
        <v>52</v>
      </c>
      <c r="N78" s="16" t="s">
        <v>253</v>
      </c>
      <c r="O78" s="8">
        <v>44652</v>
      </c>
      <c r="P78" s="8"/>
      <c r="Q78" s="9"/>
      <c r="R78" s="15"/>
      <c r="S78" s="6" t="s">
        <v>250</v>
      </c>
      <c r="T78" s="6" t="s">
        <v>258</v>
      </c>
      <c r="V78" s="6" t="s">
        <v>253</v>
      </c>
      <c r="W78" s="6" t="s">
        <v>264</v>
      </c>
      <c r="X78" s="10" t="e">
        <f>SUM(#REF!)</f>
        <v>#REF!</v>
      </c>
      <c r="Y78" s="11">
        <v>11826</v>
      </c>
      <c r="Z78" s="11">
        <v>11826</v>
      </c>
      <c r="AA78" s="6"/>
      <c r="AB78" s="6" t="s">
        <v>282</v>
      </c>
    </row>
    <row r="79" spans="1:28" x14ac:dyDescent="0.3">
      <c r="A79" s="12" t="s">
        <v>145</v>
      </c>
      <c r="B79" s="12"/>
      <c r="C79" s="13" t="s">
        <v>144</v>
      </c>
      <c r="D79" s="6" t="s">
        <v>206</v>
      </c>
      <c r="E79" s="12" t="s">
        <v>144</v>
      </c>
      <c r="F79" s="6" t="s">
        <v>220</v>
      </c>
      <c r="G79" s="12" t="s">
        <v>249</v>
      </c>
      <c r="H79" s="6" t="s">
        <v>313</v>
      </c>
      <c r="I79" s="14" t="s">
        <v>244</v>
      </c>
      <c r="J79" s="17">
        <v>44531</v>
      </c>
      <c r="K79" s="8">
        <v>43922</v>
      </c>
      <c r="L79" s="8">
        <v>44651</v>
      </c>
      <c r="M79" s="15" t="s">
        <v>52</v>
      </c>
      <c r="N79" s="16" t="s">
        <v>253</v>
      </c>
      <c r="O79" s="8">
        <v>44381</v>
      </c>
      <c r="P79" s="8" t="s">
        <v>267</v>
      </c>
      <c r="Q79" s="9" t="s">
        <v>33</v>
      </c>
      <c r="R79" s="14">
        <v>45016</v>
      </c>
      <c r="S79" s="6" t="s">
        <v>253</v>
      </c>
      <c r="T79" s="6" t="s">
        <v>258</v>
      </c>
      <c r="U79" s="6" t="s">
        <v>253</v>
      </c>
      <c r="V79" s="6" t="s">
        <v>253</v>
      </c>
      <c r="W79" s="6" t="s">
        <v>259</v>
      </c>
      <c r="X79" s="10" t="e">
        <f>SUM(#REF!)</f>
        <v>#REF!</v>
      </c>
      <c r="Y79" s="11">
        <v>260000</v>
      </c>
      <c r="Z79" s="11">
        <v>520000</v>
      </c>
      <c r="AA79" s="6"/>
      <c r="AB79" s="6" t="s">
        <v>282</v>
      </c>
    </row>
    <row r="80" spans="1:28" x14ac:dyDescent="0.3">
      <c r="A80" s="12" t="s">
        <v>145</v>
      </c>
      <c r="B80" s="12"/>
      <c r="C80" s="13" t="s">
        <v>89</v>
      </c>
      <c r="D80" s="6" t="s">
        <v>318</v>
      </c>
      <c r="E80" s="6" t="s">
        <v>319</v>
      </c>
      <c r="G80" s="20"/>
      <c r="H80" s="6" t="s">
        <v>61</v>
      </c>
      <c r="I80" s="6" t="s">
        <v>244</v>
      </c>
      <c r="K80" s="8">
        <v>44957</v>
      </c>
      <c r="L80" s="8">
        <v>46053</v>
      </c>
      <c r="M80" s="15" t="s">
        <v>34</v>
      </c>
      <c r="N80" s="16" t="s">
        <v>250</v>
      </c>
      <c r="O80" s="8">
        <v>45107</v>
      </c>
      <c r="P80" s="8"/>
      <c r="Q80" s="9"/>
      <c r="R80" s="15"/>
      <c r="S80" s="6" t="s">
        <v>250</v>
      </c>
      <c r="T80" s="6" t="s">
        <v>320</v>
      </c>
      <c r="U80" s="6" t="s">
        <v>253</v>
      </c>
      <c r="V80" s="6" t="s">
        <v>250</v>
      </c>
      <c r="X80" s="10" t="e">
        <f>SUM(#REF!)</f>
        <v>#REF!</v>
      </c>
      <c r="Y80" s="11">
        <v>23480</v>
      </c>
      <c r="Z80" s="11">
        <v>28176</v>
      </c>
      <c r="AA80" s="6"/>
      <c r="AB80" s="6" t="s">
        <v>335</v>
      </c>
    </row>
    <row r="81" spans="1:28" x14ac:dyDescent="0.3">
      <c r="A81" s="12" t="s">
        <v>145</v>
      </c>
      <c r="B81" s="12"/>
      <c r="C81" s="13" t="s">
        <v>321</v>
      </c>
      <c r="D81" s="6" t="s">
        <v>322</v>
      </c>
      <c r="E81" s="6" t="s">
        <v>324</v>
      </c>
      <c r="G81" s="20"/>
      <c r="H81" s="6" t="s">
        <v>297</v>
      </c>
      <c r="I81" s="6" t="s">
        <v>244</v>
      </c>
      <c r="K81" s="8">
        <v>44896</v>
      </c>
      <c r="L81" s="8">
        <v>45992</v>
      </c>
      <c r="M81" s="15" t="s">
        <v>32</v>
      </c>
      <c r="N81" s="16" t="s">
        <v>250</v>
      </c>
      <c r="O81" s="8">
        <v>45261</v>
      </c>
      <c r="P81" s="8"/>
      <c r="Q81" s="9"/>
      <c r="R81" s="15"/>
      <c r="T81" s="6" t="s">
        <v>258</v>
      </c>
      <c r="U81" s="6" t="s">
        <v>253</v>
      </c>
      <c r="V81" s="6" t="s">
        <v>253</v>
      </c>
      <c r="W81" s="6" t="s">
        <v>332</v>
      </c>
      <c r="X81" s="10" t="e">
        <f>SUM(#REF!)</f>
        <v>#REF!</v>
      </c>
      <c r="Y81" s="11"/>
      <c r="AA81" s="6"/>
      <c r="AB81" s="6" t="s">
        <v>282</v>
      </c>
    </row>
    <row r="82" spans="1:28" x14ac:dyDescent="0.3">
      <c r="A82" s="12" t="s">
        <v>145</v>
      </c>
      <c r="B82" s="12"/>
      <c r="C82" s="13" t="s">
        <v>323</v>
      </c>
      <c r="D82" s="6" t="s">
        <v>322</v>
      </c>
      <c r="E82" s="6" t="s">
        <v>325</v>
      </c>
      <c r="F82" s="6"/>
      <c r="G82" s="12"/>
      <c r="H82" s="6" t="s">
        <v>297</v>
      </c>
      <c r="I82" s="6" t="s">
        <v>244</v>
      </c>
      <c r="K82" s="8">
        <v>44944</v>
      </c>
      <c r="L82" s="8">
        <v>45016</v>
      </c>
      <c r="M82" s="15" t="s">
        <v>257</v>
      </c>
      <c r="N82" s="16"/>
      <c r="O82" s="8"/>
      <c r="P82" s="8"/>
      <c r="Q82" s="9"/>
      <c r="R82" s="15"/>
      <c r="T82" s="6" t="s">
        <v>258</v>
      </c>
      <c r="U82" s="6" t="s">
        <v>253</v>
      </c>
      <c r="V82" s="6" t="s">
        <v>253</v>
      </c>
      <c r="W82" s="6" t="s">
        <v>332</v>
      </c>
      <c r="X82" s="10" t="e">
        <f>SUM(#REF!)</f>
        <v>#REF!</v>
      </c>
      <c r="Y82" s="11">
        <v>19693.650000000001</v>
      </c>
      <c r="Z82" s="11">
        <v>23632.38</v>
      </c>
      <c r="AA82" s="6"/>
      <c r="AB82" s="6" t="s">
        <v>282</v>
      </c>
    </row>
    <row r="83" spans="1:28" x14ac:dyDescent="0.3">
      <c r="A83" s="12" t="s">
        <v>145</v>
      </c>
      <c r="B83" s="12"/>
      <c r="C83" s="13" t="s">
        <v>331</v>
      </c>
      <c r="D83" s="6" t="s">
        <v>79</v>
      </c>
      <c r="E83" s="6" t="s">
        <v>80</v>
      </c>
      <c r="F83" s="8" t="s">
        <v>220</v>
      </c>
      <c r="G83" s="20" t="s">
        <v>223</v>
      </c>
      <c r="H83" s="6" t="s">
        <v>69</v>
      </c>
      <c r="I83" s="14" t="s">
        <v>334</v>
      </c>
      <c r="K83" s="8">
        <v>44959</v>
      </c>
      <c r="L83" s="8">
        <v>45689</v>
      </c>
      <c r="M83" s="15" t="s">
        <v>51</v>
      </c>
      <c r="N83" s="16" t="s">
        <v>250</v>
      </c>
      <c r="O83" s="8">
        <f>Table2[[#This Row],[Contract End Date]]-90</f>
        <v>45599</v>
      </c>
      <c r="P83" s="8"/>
      <c r="Q83" s="9" t="s">
        <v>33</v>
      </c>
      <c r="R83" s="15"/>
      <c r="S83" s="6" t="s">
        <v>250</v>
      </c>
      <c r="T83" s="6" t="s">
        <v>258</v>
      </c>
      <c r="U83" s="6" t="s">
        <v>253</v>
      </c>
      <c r="V83" s="6" t="s">
        <v>253</v>
      </c>
      <c r="W83" s="6" t="s">
        <v>260</v>
      </c>
      <c r="X83" s="10" t="e">
        <f>SUM(#REF!)</f>
        <v>#REF!</v>
      </c>
      <c r="Y83" s="11"/>
      <c r="AA83" s="6" t="s">
        <v>253</v>
      </c>
      <c r="AB83" s="18" t="s">
        <v>282</v>
      </c>
    </row>
    <row r="84" spans="1:28" x14ac:dyDescent="0.3">
      <c r="A84" s="12" t="s">
        <v>145</v>
      </c>
      <c r="B84" s="12"/>
      <c r="C84" s="13" t="s">
        <v>31</v>
      </c>
      <c r="D84" s="8" t="s">
        <v>49</v>
      </c>
      <c r="E84" s="6" t="s">
        <v>31</v>
      </c>
      <c r="F84" s="6"/>
      <c r="G84" s="12"/>
      <c r="H84" s="6" t="s">
        <v>287</v>
      </c>
      <c r="I84" s="14" t="s">
        <v>338</v>
      </c>
      <c r="K84" s="8">
        <v>44958</v>
      </c>
      <c r="L84" s="8">
        <v>45322</v>
      </c>
      <c r="M84" s="15" t="s">
        <v>33</v>
      </c>
      <c r="N84" s="16" t="s">
        <v>250</v>
      </c>
      <c r="O84" s="8"/>
      <c r="P84" s="8"/>
      <c r="Q84" s="9"/>
      <c r="R84" s="15"/>
      <c r="S84" s="6" t="s">
        <v>250</v>
      </c>
      <c r="T84" s="6" t="s">
        <v>258</v>
      </c>
      <c r="V84" s="6" t="s">
        <v>253</v>
      </c>
      <c r="W84" s="6" t="s">
        <v>54</v>
      </c>
      <c r="X84" s="10" t="e">
        <f>SUM(#REF!)</f>
        <v>#REF!</v>
      </c>
      <c r="Y84" s="11"/>
      <c r="AA84" s="6"/>
      <c r="AB84" s="6" t="s">
        <v>282</v>
      </c>
    </row>
    <row r="85" spans="1:28" ht="28.8" x14ac:dyDescent="0.3">
      <c r="A85" s="12" t="s">
        <v>145</v>
      </c>
      <c r="B85" s="12"/>
      <c r="C85" s="13" t="s">
        <v>343</v>
      </c>
      <c r="D85" s="6" t="s">
        <v>344</v>
      </c>
      <c r="E85" s="12" t="s">
        <v>343</v>
      </c>
      <c r="F85" s="6"/>
      <c r="G85" s="12"/>
      <c r="H85" s="6" t="s">
        <v>57</v>
      </c>
      <c r="I85" s="14" t="s">
        <v>334</v>
      </c>
      <c r="J85" s="6" t="s">
        <v>50</v>
      </c>
      <c r="K85" s="8">
        <v>44890</v>
      </c>
      <c r="L85" s="8">
        <v>45620</v>
      </c>
      <c r="M85" s="15" t="s">
        <v>32</v>
      </c>
      <c r="N85" s="16" t="s">
        <v>250</v>
      </c>
      <c r="O85" s="8">
        <v>45497</v>
      </c>
      <c r="P85" s="8" t="s">
        <v>253</v>
      </c>
      <c r="Q85" s="9" t="s">
        <v>337</v>
      </c>
      <c r="R85" s="14">
        <v>46350</v>
      </c>
      <c r="S85" s="6" t="s">
        <v>250</v>
      </c>
      <c r="T85" s="6" t="s">
        <v>258</v>
      </c>
      <c r="U85" s="6" t="s">
        <v>253</v>
      </c>
      <c r="V85" s="6" t="s">
        <v>253</v>
      </c>
      <c r="W85" s="6" t="s">
        <v>259</v>
      </c>
      <c r="X85" s="10" t="e">
        <f>SUM(#REF!)</f>
        <v>#REF!</v>
      </c>
      <c r="Y85" s="11">
        <f>(8000*20%)+8000</f>
        <v>9600</v>
      </c>
      <c r="Z85" s="11">
        <f>Table2[[#This Row],[Annual Contract Value
(Inc Vat)]]*2</f>
        <v>19200</v>
      </c>
      <c r="AA85" s="6" t="s">
        <v>253</v>
      </c>
      <c r="AB85" s="6" t="s">
        <v>282</v>
      </c>
    </row>
    <row r="86" spans="1:28" x14ac:dyDescent="0.3">
      <c r="A86" s="12" t="s">
        <v>145</v>
      </c>
      <c r="B86" s="12"/>
      <c r="C86" s="13" t="s">
        <v>29</v>
      </c>
      <c r="D86" s="8" t="s">
        <v>40</v>
      </c>
      <c r="E86" s="6" t="s">
        <v>29</v>
      </c>
      <c r="G86" s="20"/>
      <c r="H86" s="6" t="s">
        <v>56</v>
      </c>
      <c r="I86" s="14" t="s">
        <v>329</v>
      </c>
      <c r="K86" s="8">
        <v>44652</v>
      </c>
      <c r="L86" s="8">
        <v>45382</v>
      </c>
      <c r="M86" s="15" t="s">
        <v>32</v>
      </c>
      <c r="N86" s="16" t="s">
        <v>250</v>
      </c>
      <c r="O86" s="8"/>
      <c r="P86" s="8"/>
      <c r="Q86" s="9" t="s">
        <v>50</v>
      </c>
      <c r="R86" s="15"/>
      <c r="S86" s="6" t="s">
        <v>250</v>
      </c>
      <c r="W86" s="18"/>
      <c r="X86" s="10" t="e">
        <f>SUM(#REF!)</f>
        <v>#REF!</v>
      </c>
      <c r="Y86" s="11"/>
      <c r="AA86" s="6"/>
      <c r="AB86" s="18" t="s">
        <v>283</v>
      </c>
    </row>
    <row r="87" spans="1:28" x14ac:dyDescent="0.3">
      <c r="A87" s="12" t="s">
        <v>145</v>
      </c>
      <c r="B87" s="12" t="s">
        <v>75</v>
      </c>
      <c r="C87" s="13" t="s">
        <v>351</v>
      </c>
      <c r="D87" s="6" t="s">
        <v>352</v>
      </c>
      <c r="E87" s="6" t="s">
        <v>351</v>
      </c>
      <c r="F87" s="6"/>
      <c r="G87" s="12"/>
      <c r="H87" s="6" t="s">
        <v>56</v>
      </c>
      <c r="I87" s="14" t="s">
        <v>329</v>
      </c>
      <c r="K87" s="8">
        <v>44805</v>
      </c>
      <c r="L87" s="8">
        <v>45900</v>
      </c>
      <c r="M87" s="15" t="s">
        <v>208</v>
      </c>
      <c r="N87" s="16" t="s">
        <v>250</v>
      </c>
      <c r="O87" s="8">
        <f>Table2[[#This Row],[Contract End Date]]-120</f>
        <v>45780</v>
      </c>
      <c r="P87" s="8" t="s">
        <v>250</v>
      </c>
      <c r="Q87" s="19" t="s">
        <v>50</v>
      </c>
      <c r="R87" s="14">
        <v>45900</v>
      </c>
      <c r="S87" s="6" t="s">
        <v>250</v>
      </c>
      <c r="T87" s="6" t="s">
        <v>258</v>
      </c>
      <c r="U87" s="6" t="s">
        <v>253</v>
      </c>
      <c r="V87" s="6" t="s">
        <v>253</v>
      </c>
      <c r="W87" s="6" t="s">
        <v>259</v>
      </c>
      <c r="X87" s="10" t="e">
        <f>SUM(#REF!)</f>
        <v>#REF!</v>
      </c>
      <c r="Y87" s="11"/>
      <c r="Z87" s="11">
        <v>80400</v>
      </c>
      <c r="AB87" s="6" t="s">
        <v>282</v>
      </c>
    </row>
    <row r="88" spans="1:28" x14ac:dyDescent="0.3">
      <c r="A88" s="12" t="s">
        <v>145</v>
      </c>
      <c r="B88" s="12" t="s">
        <v>75</v>
      </c>
      <c r="C88" s="13" t="s">
        <v>354</v>
      </c>
      <c r="D88" s="6" t="s">
        <v>355</v>
      </c>
      <c r="E88" s="6" t="s">
        <v>354</v>
      </c>
      <c r="F88" s="6"/>
      <c r="G88" s="12"/>
      <c r="H88" s="6" t="s">
        <v>314</v>
      </c>
      <c r="I88" s="14" t="s">
        <v>334</v>
      </c>
      <c r="J88" s="6" t="s">
        <v>75</v>
      </c>
      <c r="K88" s="8">
        <v>44154</v>
      </c>
      <c r="L88" s="8">
        <v>45248</v>
      </c>
      <c r="M88" s="15" t="s">
        <v>51</v>
      </c>
      <c r="N88" s="16" t="s">
        <v>250</v>
      </c>
      <c r="O88" s="8">
        <f>Table2[[#This Row],[Contract End Date]]-120</f>
        <v>45128</v>
      </c>
      <c r="P88" s="8" t="s">
        <v>253</v>
      </c>
      <c r="Q88" s="19" t="s">
        <v>33</v>
      </c>
      <c r="R88" s="14">
        <v>45614</v>
      </c>
      <c r="S88" s="6" t="s">
        <v>250</v>
      </c>
      <c r="T88" s="6" t="s">
        <v>258</v>
      </c>
      <c r="U88" s="6" t="s">
        <v>253</v>
      </c>
      <c r="V88" s="6" t="s">
        <v>253</v>
      </c>
      <c r="W88" s="6" t="s">
        <v>269</v>
      </c>
      <c r="X88" s="10" t="e">
        <f>SUM(#REF!)</f>
        <v>#REF!</v>
      </c>
      <c r="Y88" s="23"/>
      <c r="Z88" s="11" t="e">
        <f>SUM(#REF!)</f>
        <v>#REF!</v>
      </c>
      <c r="AB88" s="6" t="s">
        <v>282</v>
      </c>
    </row>
    <row r="89" spans="1:28" x14ac:dyDescent="0.3">
      <c r="A89" s="12" t="s">
        <v>145</v>
      </c>
      <c r="B89" s="12"/>
      <c r="C89" s="13" t="s">
        <v>356</v>
      </c>
      <c r="D89" s="6" t="s">
        <v>357</v>
      </c>
      <c r="E89" s="6" t="s">
        <v>358</v>
      </c>
      <c r="F89" s="6"/>
      <c r="G89" s="12"/>
      <c r="H89" s="6" t="s">
        <v>390</v>
      </c>
      <c r="I89" s="14" t="s">
        <v>338</v>
      </c>
      <c r="K89" s="8">
        <v>44287</v>
      </c>
      <c r="L89" s="8">
        <v>45382</v>
      </c>
      <c r="M89" s="15" t="s">
        <v>34</v>
      </c>
      <c r="N89" s="16" t="s">
        <v>250</v>
      </c>
      <c r="O89" s="8"/>
      <c r="P89" s="8"/>
      <c r="Q89" s="19"/>
      <c r="R89" s="15"/>
      <c r="S89" s="6" t="s">
        <v>250</v>
      </c>
      <c r="T89" s="6" t="s">
        <v>272</v>
      </c>
      <c r="X89" s="10" t="e">
        <f>SUM(#REF!)</f>
        <v>#REF!</v>
      </c>
      <c r="Y89" s="11"/>
    </row>
    <row r="90" spans="1:28" x14ac:dyDescent="0.3">
      <c r="A90" s="12" t="s">
        <v>145</v>
      </c>
      <c r="B90" s="12"/>
      <c r="C90" s="13" t="s">
        <v>359</v>
      </c>
      <c r="D90" s="6" t="s">
        <v>47</v>
      </c>
      <c r="E90" s="6" t="s">
        <v>359</v>
      </c>
      <c r="G90" s="20"/>
      <c r="H90" s="8" t="s">
        <v>391</v>
      </c>
      <c r="I90" s="14" t="s">
        <v>338</v>
      </c>
      <c r="K90" s="8">
        <v>44652</v>
      </c>
      <c r="L90" s="8">
        <v>45382</v>
      </c>
      <c r="M90" s="15" t="s">
        <v>32</v>
      </c>
      <c r="N90" s="16" t="s">
        <v>250</v>
      </c>
      <c r="O90" s="14"/>
      <c r="P90" s="8" t="s">
        <v>253</v>
      </c>
      <c r="Q90" s="9" t="s">
        <v>33</v>
      </c>
      <c r="R90" s="15"/>
      <c r="X90" s="10" t="e">
        <f>SUM(#REF!)</f>
        <v>#REF!</v>
      </c>
      <c r="Y90" s="11"/>
      <c r="AB90" s="6" t="s">
        <v>283</v>
      </c>
    </row>
    <row r="91" spans="1:28" x14ac:dyDescent="0.3">
      <c r="A91" s="12" t="s">
        <v>145</v>
      </c>
      <c r="B91" s="12" t="s">
        <v>75</v>
      </c>
      <c r="C91" s="13" t="s">
        <v>360</v>
      </c>
      <c r="D91" s="6" t="s">
        <v>361</v>
      </c>
      <c r="E91" s="12" t="s">
        <v>360</v>
      </c>
      <c r="F91" s="6"/>
      <c r="G91" s="12"/>
      <c r="H91" s="6" t="s">
        <v>56</v>
      </c>
      <c r="I91" s="14" t="s">
        <v>329</v>
      </c>
      <c r="K91" s="8">
        <v>44783</v>
      </c>
      <c r="L91" s="8">
        <v>45513</v>
      </c>
      <c r="M91" s="15" t="s">
        <v>33</v>
      </c>
      <c r="N91" s="16" t="s">
        <v>250</v>
      </c>
      <c r="O91" s="8">
        <f>Table2[[#This Row],[Contract End Date]]-120</f>
        <v>45393</v>
      </c>
      <c r="P91" s="8" t="s">
        <v>253</v>
      </c>
      <c r="Q91" s="19" t="s">
        <v>428</v>
      </c>
      <c r="R91" s="14">
        <v>45878</v>
      </c>
      <c r="S91" s="6" t="s">
        <v>256</v>
      </c>
      <c r="T91" s="6" t="s">
        <v>258</v>
      </c>
      <c r="U91" s="6" t="s">
        <v>253</v>
      </c>
      <c r="V91" s="6" t="s">
        <v>253</v>
      </c>
      <c r="W91" s="6" t="s">
        <v>259</v>
      </c>
      <c r="X91" s="10" t="e">
        <f>SUM(#REF!)</f>
        <v>#REF!</v>
      </c>
      <c r="Y91" s="11"/>
      <c r="Z91" s="11" t="e">
        <f>SUM(#REF!)</f>
        <v>#REF!</v>
      </c>
      <c r="AB91" s="6" t="s">
        <v>282</v>
      </c>
    </row>
    <row r="92" spans="1:28" x14ac:dyDescent="0.3">
      <c r="A92" s="12" t="s">
        <v>145</v>
      </c>
      <c r="B92" s="12"/>
      <c r="C92" s="13" t="s">
        <v>362</v>
      </c>
      <c r="D92" s="6" t="s">
        <v>364</v>
      </c>
      <c r="E92" s="6" t="s">
        <v>363</v>
      </c>
      <c r="F92" s="6"/>
      <c r="G92" s="12"/>
      <c r="H92" s="6" t="s">
        <v>57</v>
      </c>
      <c r="I92" s="14" t="s">
        <v>329</v>
      </c>
      <c r="K92" s="8">
        <v>44932</v>
      </c>
      <c r="L92" s="8">
        <v>46027</v>
      </c>
      <c r="M92" s="15" t="s">
        <v>34</v>
      </c>
      <c r="N92" s="16" t="s">
        <v>250</v>
      </c>
      <c r="O92" s="8"/>
      <c r="P92" s="8" t="s">
        <v>253</v>
      </c>
      <c r="Q92" s="19" t="s">
        <v>33</v>
      </c>
      <c r="R92" s="14">
        <v>46392</v>
      </c>
      <c r="S92" s="6" t="s">
        <v>250</v>
      </c>
      <c r="T92" s="6" t="s">
        <v>258</v>
      </c>
      <c r="U92" s="6" t="s">
        <v>253</v>
      </c>
      <c r="V92" s="6" t="s">
        <v>253</v>
      </c>
      <c r="W92" s="6" t="s">
        <v>259</v>
      </c>
      <c r="X92" s="10" t="e">
        <f>SUM(#REF!)</f>
        <v>#REF!</v>
      </c>
      <c r="Y92" s="11"/>
      <c r="AB92" s="6" t="s">
        <v>282</v>
      </c>
    </row>
    <row r="93" spans="1:28" x14ac:dyDescent="0.3">
      <c r="A93" s="12" t="s">
        <v>145</v>
      </c>
      <c r="B93" s="12"/>
      <c r="C93" s="13" t="s">
        <v>367</v>
      </c>
      <c r="D93" s="6" t="s">
        <v>368</v>
      </c>
      <c r="E93" s="12" t="s">
        <v>367</v>
      </c>
      <c r="F93" s="6"/>
      <c r="G93" s="12"/>
      <c r="H93" s="8" t="s">
        <v>391</v>
      </c>
      <c r="I93" s="14" t="s">
        <v>334</v>
      </c>
      <c r="K93" s="8">
        <v>44983</v>
      </c>
      <c r="L93" s="8">
        <v>45163</v>
      </c>
      <c r="M93" s="15" t="s">
        <v>219</v>
      </c>
      <c r="N93" s="16" t="s">
        <v>250</v>
      </c>
      <c r="O93" s="8"/>
      <c r="P93" s="8" t="s">
        <v>250</v>
      </c>
      <c r="Q93" s="19" t="s">
        <v>75</v>
      </c>
      <c r="R93" s="14">
        <v>45163</v>
      </c>
      <c r="S93" s="6" t="s">
        <v>250</v>
      </c>
      <c r="T93" s="6" t="s">
        <v>258</v>
      </c>
      <c r="U93" s="6" t="s">
        <v>253</v>
      </c>
      <c r="V93" s="6" t="s">
        <v>253</v>
      </c>
      <c r="W93" s="6" t="s">
        <v>259</v>
      </c>
      <c r="X93" s="10" t="e">
        <f>SUM(#REF!)</f>
        <v>#REF!</v>
      </c>
      <c r="Y93" s="11"/>
      <c r="AB93" s="6" t="s">
        <v>282</v>
      </c>
    </row>
    <row r="94" spans="1:28" x14ac:dyDescent="0.3">
      <c r="A94" s="12" t="s">
        <v>145</v>
      </c>
      <c r="B94" s="12"/>
      <c r="C94" s="21" t="s">
        <v>370</v>
      </c>
      <c r="D94" s="6" t="s">
        <v>369</v>
      </c>
      <c r="E94" s="6" t="s">
        <v>445</v>
      </c>
      <c r="F94" s="6"/>
      <c r="G94" s="12"/>
      <c r="H94" s="6" t="s">
        <v>392</v>
      </c>
      <c r="I94" s="14" t="s">
        <v>338</v>
      </c>
      <c r="K94" s="8">
        <v>44964</v>
      </c>
      <c r="L94" s="8"/>
      <c r="M94" s="15"/>
      <c r="N94" s="16"/>
      <c r="O94" s="8"/>
      <c r="P94" s="24"/>
      <c r="Q94" s="19"/>
      <c r="R94" s="15"/>
      <c r="X94" s="10" t="e">
        <f>SUM(#REF!)</f>
        <v>#REF!</v>
      </c>
      <c r="Y94" s="11"/>
    </row>
    <row r="95" spans="1:28" x14ac:dyDescent="0.3">
      <c r="A95" s="12" t="s">
        <v>145</v>
      </c>
      <c r="B95" s="20">
        <v>44987</v>
      </c>
      <c r="C95" s="13" t="s">
        <v>371</v>
      </c>
      <c r="D95" s="6" t="s">
        <v>372</v>
      </c>
      <c r="E95" s="6" t="s">
        <v>373</v>
      </c>
      <c r="F95" s="6"/>
      <c r="G95" s="12"/>
      <c r="H95" s="6" t="s">
        <v>297</v>
      </c>
      <c r="I95" s="14" t="s">
        <v>244</v>
      </c>
      <c r="K95" s="8">
        <v>44986</v>
      </c>
      <c r="L95" s="8">
        <v>45017</v>
      </c>
      <c r="M95" s="15" t="s">
        <v>330</v>
      </c>
      <c r="N95" s="16"/>
      <c r="O95" s="8"/>
      <c r="P95" s="8" t="s">
        <v>250</v>
      </c>
      <c r="Q95" s="19"/>
      <c r="R95" s="15"/>
      <c r="S95" s="6" t="s">
        <v>250</v>
      </c>
      <c r="T95" s="6" t="s">
        <v>258</v>
      </c>
      <c r="U95" s="6" t="s">
        <v>253</v>
      </c>
      <c r="V95" s="6" t="s">
        <v>253</v>
      </c>
      <c r="W95" s="6" t="s">
        <v>332</v>
      </c>
      <c r="X95" s="10" t="e">
        <f>SUM(#REF!)</f>
        <v>#REF!</v>
      </c>
      <c r="Y95" s="11"/>
      <c r="Z95" s="6" t="e">
        <f>(#REF!*20%)+#REF!</f>
        <v>#REF!</v>
      </c>
    </row>
    <row r="96" spans="1:28" x14ac:dyDescent="0.3">
      <c r="A96" s="12" t="s">
        <v>145</v>
      </c>
      <c r="B96" s="20">
        <v>45009</v>
      </c>
      <c r="C96" s="13" t="s">
        <v>378</v>
      </c>
      <c r="D96" s="6" t="s">
        <v>380</v>
      </c>
      <c r="E96" s="6" t="s">
        <v>379</v>
      </c>
      <c r="F96" s="6"/>
      <c r="G96" s="12"/>
      <c r="H96" s="6" t="s">
        <v>57</v>
      </c>
      <c r="I96" s="14" t="s">
        <v>329</v>
      </c>
      <c r="K96" s="8">
        <v>45005</v>
      </c>
      <c r="L96" s="8">
        <v>45114</v>
      </c>
      <c r="M96" s="15" t="s">
        <v>257</v>
      </c>
      <c r="N96" s="16" t="s">
        <v>250</v>
      </c>
      <c r="O96" s="8">
        <v>45084</v>
      </c>
      <c r="P96" s="8" t="s">
        <v>253</v>
      </c>
      <c r="Q96" s="19" t="s">
        <v>252</v>
      </c>
      <c r="R96" s="14">
        <v>45145</v>
      </c>
      <c r="S96" s="6" t="s">
        <v>250</v>
      </c>
      <c r="T96" s="6" t="s">
        <v>258</v>
      </c>
      <c r="U96" s="6" t="s">
        <v>253</v>
      </c>
      <c r="V96" s="6" t="s">
        <v>253</v>
      </c>
      <c r="W96" s="6" t="s">
        <v>259</v>
      </c>
      <c r="X96" s="10" t="e">
        <f>SUM(#REF!)</f>
        <v>#REF!</v>
      </c>
      <c r="Y96" s="11"/>
      <c r="Z96" s="11" t="e">
        <f>SUM(#REF!)</f>
        <v>#REF!</v>
      </c>
      <c r="AA96" s="11" t="s">
        <v>253</v>
      </c>
      <c r="AB96" s="6" t="s">
        <v>282</v>
      </c>
    </row>
    <row r="97" spans="1:29" x14ac:dyDescent="0.3">
      <c r="A97" s="12" t="s">
        <v>145</v>
      </c>
      <c r="B97" s="20">
        <v>45015</v>
      </c>
      <c r="C97" s="13" t="s">
        <v>74</v>
      </c>
      <c r="D97" s="6" t="s">
        <v>78</v>
      </c>
      <c r="E97" s="12" t="s">
        <v>17</v>
      </c>
      <c r="F97" s="6"/>
      <c r="G97" s="12"/>
      <c r="H97" s="8" t="s">
        <v>57</v>
      </c>
      <c r="I97" s="14" t="s">
        <v>329</v>
      </c>
      <c r="K97" s="8">
        <v>45016</v>
      </c>
      <c r="L97" s="8">
        <v>46111</v>
      </c>
      <c r="M97" s="15" t="s">
        <v>34</v>
      </c>
      <c r="N97" s="16" t="s">
        <v>250</v>
      </c>
      <c r="O97" s="8"/>
      <c r="P97" s="8" t="s">
        <v>253</v>
      </c>
      <c r="Q97" s="19" t="s">
        <v>36</v>
      </c>
      <c r="R97" s="14">
        <v>47572</v>
      </c>
      <c r="S97" s="6" t="s">
        <v>250</v>
      </c>
      <c r="T97" s="6" t="s">
        <v>258</v>
      </c>
      <c r="U97" s="6" t="s">
        <v>253</v>
      </c>
      <c r="V97" s="6" t="s">
        <v>253</v>
      </c>
      <c r="W97" s="6" t="s">
        <v>332</v>
      </c>
      <c r="X97" s="10" t="e">
        <f>SUM(#REF!)</f>
        <v>#REF!</v>
      </c>
      <c r="Y97" s="11"/>
      <c r="Z97" s="11" t="e">
        <f>#REF!+#REF!+#REF!</f>
        <v>#REF!</v>
      </c>
      <c r="AA97" s="11" t="s">
        <v>253</v>
      </c>
      <c r="AB97" s="6" t="s">
        <v>282</v>
      </c>
    </row>
    <row r="98" spans="1:29" x14ac:dyDescent="0.3">
      <c r="A98" s="12" t="s">
        <v>145</v>
      </c>
      <c r="B98" s="20">
        <v>45015</v>
      </c>
      <c r="C98" s="13" t="s">
        <v>381</v>
      </c>
      <c r="D98" s="6" t="s">
        <v>382</v>
      </c>
      <c r="E98" s="25" t="s">
        <v>383</v>
      </c>
      <c r="F98" s="6"/>
      <c r="G98" s="12"/>
      <c r="H98" s="6" t="s">
        <v>68</v>
      </c>
      <c r="I98" s="14" t="s">
        <v>329</v>
      </c>
      <c r="K98" s="8">
        <v>44978</v>
      </c>
      <c r="L98" s="8">
        <v>45342</v>
      </c>
      <c r="M98" s="15" t="s">
        <v>33</v>
      </c>
      <c r="N98" s="16" t="s">
        <v>250</v>
      </c>
      <c r="O98" s="8">
        <f>Table2[[#This Row],[Contract End Date]]-120</f>
        <v>45222</v>
      </c>
      <c r="P98" s="8" t="s">
        <v>253</v>
      </c>
      <c r="Q98" s="19" t="s">
        <v>33</v>
      </c>
      <c r="R98" s="14">
        <v>45708</v>
      </c>
      <c r="S98" s="6" t="s">
        <v>250</v>
      </c>
      <c r="T98" s="6" t="s">
        <v>258</v>
      </c>
      <c r="U98" s="6" t="s">
        <v>253</v>
      </c>
      <c r="V98" s="6" t="s">
        <v>253</v>
      </c>
      <c r="W98" s="6" t="s">
        <v>259</v>
      </c>
      <c r="X98" s="10" t="e">
        <f>SUM(#REF!)</f>
        <v>#REF!</v>
      </c>
      <c r="Y98" s="11"/>
      <c r="Z98" s="11" t="e">
        <f>#REF!+#REF!+#REF!</f>
        <v>#REF!</v>
      </c>
      <c r="AA98" s="11" t="s">
        <v>253</v>
      </c>
      <c r="AB98" s="6" t="s">
        <v>282</v>
      </c>
    </row>
    <row r="99" spans="1:29" x14ac:dyDescent="0.3">
      <c r="A99" s="12" t="s">
        <v>145</v>
      </c>
      <c r="B99" s="20">
        <v>45020</v>
      </c>
      <c r="C99" s="13" t="s">
        <v>385</v>
      </c>
      <c r="D99" s="6" t="s">
        <v>374</v>
      </c>
      <c r="E99" s="6" t="s">
        <v>386</v>
      </c>
      <c r="F99" s="6"/>
      <c r="G99" s="12"/>
      <c r="H99" s="8" t="s">
        <v>306</v>
      </c>
      <c r="I99" s="14" t="s">
        <v>244</v>
      </c>
      <c r="J99" s="14"/>
      <c r="K99" s="8">
        <v>43166</v>
      </c>
      <c r="L99" s="8">
        <v>45358</v>
      </c>
      <c r="M99" s="15" t="s">
        <v>37</v>
      </c>
      <c r="N99" s="16" t="s">
        <v>250</v>
      </c>
      <c r="O99" s="14"/>
      <c r="P99" s="8" t="s">
        <v>250</v>
      </c>
      <c r="Q99" s="19"/>
      <c r="R99" s="15"/>
      <c r="Y99" s="11"/>
      <c r="Z99" s="11" t="e">
        <f>#REF!+#REF!+#REF!</f>
        <v>#REF!</v>
      </c>
    </row>
    <row r="100" spans="1:29" x14ac:dyDescent="0.3">
      <c r="A100" s="26" t="s">
        <v>145</v>
      </c>
      <c r="B100" s="20">
        <v>45021</v>
      </c>
      <c r="C100" s="13" t="s">
        <v>394</v>
      </c>
      <c r="D100" s="6" t="s">
        <v>395</v>
      </c>
      <c r="E100" s="6" t="s">
        <v>396</v>
      </c>
      <c r="F100" s="27"/>
      <c r="G100" s="26"/>
      <c r="H100" s="8" t="s">
        <v>57</v>
      </c>
      <c r="I100" s="14" t="s">
        <v>329</v>
      </c>
      <c r="J100" s="14" t="s">
        <v>50</v>
      </c>
      <c r="K100" s="8">
        <v>44998</v>
      </c>
      <c r="L100" s="8">
        <v>46093</v>
      </c>
      <c r="M100" s="15" t="s">
        <v>34</v>
      </c>
      <c r="N100" s="16" t="s">
        <v>250</v>
      </c>
      <c r="O100" s="8">
        <v>45912</v>
      </c>
      <c r="P100" s="8" t="s">
        <v>253</v>
      </c>
      <c r="Q100" s="19" t="s">
        <v>33</v>
      </c>
      <c r="R100" s="14">
        <v>46458</v>
      </c>
      <c r="S100" s="6" t="s">
        <v>250</v>
      </c>
      <c r="T100" s="27" t="s">
        <v>336</v>
      </c>
      <c r="U100" s="6" t="s">
        <v>253</v>
      </c>
      <c r="V100" s="6" t="s">
        <v>253</v>
      </c>
      <c r="W100" s="6" t="s">
        <v>259</v>
      </c>
      <c r="X100" s="10" t="e">
        <f>SUM(#REF!)</f>
        <v>#REF!</v>
      </c>
      <c r="Y100" s="28"/>
      <c r="Z100" s="11" t="e">
        <f>#REF!+#REF!+#REF!</f>
        <v>#REF!</v>
      </c>
      <c r="AA100" s="11" t="s">
        <v>253</v>
      </c>
      <c r="AB100" s="6" t="s">
        <v>282</v>
      </c>
      <c r="AC100" s="27"/>
    </row>
    <row r="101" spans="1:29" x14ac:dyDescent="0.3">
      <c r="A101" s="26" t="s">
        <v>145</v>
      </c>
      <c r="B101" s="20">
        <v>45022</v>
      </c>
      <c r="C101" s="13" t="s">
        <v>397</v>
      </c>
      <c r="D101" s="6" t="s">
        <v>398</v>
      </c>
      <c r="E101" s="6" t="s">
        <v>397</v>
      </c>
      <c r="F101" s="27"/>
      <c r="G101" s="26"/>
      <c r="H101" s="8" t="s">
        <v>57</v>
      </c>
      <c r="I101" s="14" t="s">
        <v>329</v>
      </c>
      <c r="J101" s="14" t="s">
        <v>50</v>
      </c>
      <c r="K101" s="8">
        <v>45033</v>
      </c>
      <c r="L101" s="8">
        <v>45398</v>
      </c>
      <c r="M101" s="15" t="s">
        <v>33</v>
      </c>
      <c r="N101" s="16" t="s">
        <v>250</v>
      </c>
      <c r="O101" s="8">
        <f>Table2[[#This Row],[Contract End Date]]-120</f>
        <v>45278</v>
      </c>
      <c r="P101" s="29" t="s">
        <v>250</v>
      </c>
      <c r="Q101" s="30" t="s">
        <v>50</v>
      </c>
      <c r="R101" s="14">
        <v>45032</v>
      </c>
      <c r="S101" s="6" t="s">
        <v>250</v>
      </c>
      <c r="T101" s="27" t="s">
        <v>258</v>
      </c>
      <c r="U101" s="27" t="s">
        <v>253</v>
      </c>
      <c r="V101" s="27" t="s">
        <v>253</v>
      </c>
      <c r="W101" s="27" t="s">
        <v>259</v>
      </c>
      <c r="X101" s="10" t="e">
        <f>SUM(#REF!)</f>
        <v>#REF!</v>
      </c>
      <c r="Y101" s="28"/>
      <c r="Z101" s="11" t="e">
        <f>#REF!+#REF!+#REF!</f>
        <v>#REF!</v>
      </c>
      <c r="AA101" s="27" t="s">
        <v>253</v>
      </c>
      <c r="AB101" s="27" t="s">
        <v>282</v>
      </c>
    </row>
    <row r="102" spans="1:29" x14ac:dyDescent="0.3">
      <c r="A102" s="12" t="s">
        <v>145</v>
      </c>
      <c r="B102" s="20">
        <v>45034</v>
      </c>
      <c r="C102" s="13" t="s">
        <v>375</v>
      </c>
      <c r="D102" s="8" t="s">
        <v>76</v>
      </c>
      <c r="E102" s="12" t="s">
        <v>408</v>
      </c>
      <c r="F102" s="6"/>
      <c r="G102" s="12"/>
      <c r="H102" s="6" t="s">
        <v>56</v>
      </c>
      <c r="I102" s="14" t="s">
        <v>329</v>
      </c>
      <c r="J102" s="6" t="s">
        <v>50</v>
      </c>
      <c r="K102" s="8">
        <v>45102</v>
      </c>
      <c r="L102" s="8">
        <v>46197</v>
      </c>
      <c r="M102" s="15" t="s">
        <v>34</v>
      </c>
      <c r="N102" s="16" t="s">
        <v>250</v>
      </c>
      <c r="O102" s="32">
        <v>46105</v>
      </c>
      <c r="P102" s="8" t="s">
        <v>253</v>
      </c>
      <c r="Q102" s="19" t="s">
        <v>33</v>
      </c>
      <c r="R102" s="14">
        <v>46562</v>
      </c>
      <c r="S102" s="6" t="s">
        <v>250</v>
      </c>
      <c r="T102" s="6" t="s">
        <v>258</v>
      </c>
      <c r="U102" s="6" t="s">
        <v>253</v>
      </c>
      <c r="V102" s="6" t="s">
        <v>253</v>
      </c>
      <c r="W102" s="6" t="s">
        <v>259</v>
      </c>
      <c r="X102" s="10" t="e">
        <f>SUM(#REF!)</f>
        <v>#REF!</v>
      </c>
      <c r="Y102" s="11"/>
      <c r="Z102" s="11" t="e">
        <f>#REF!+#REF!+#REF!</f>
        <v>#REF!</v>
      </c>
      <c r="AA102" s="11" t="s">
        <v>253</v>
      </c>
      <c r="AB102" s="6" t="s">
        <v>282</v>
      </c>
    </row>
    <row r="103" spans="1:29" x14ac:dyDescent="0.3">
      <c r="A103" s="12" t="s">
        <v>145</v>
      </c>
      <c r="B103" s="20">
        <v>45035</v>
      </c>
      <c r="C103" s="13" t="s">
        <v>401</v>
      </c>
      <c r="D103" s="8" t="s">
        <v>42</v>
      </c>
      <c r="E103" s="12" t="s">
        <v>401</v>
      </c>
      <c r="F103" s="6"/>
      <c r="G103" s="12"/>
      <c r="H103" s="6" t="s">
        <v>399</v>
      </c>
      <c r="I103" s="14" t="s">
        <v>334</v>
      </c>
      <c r="J103" s="14" t="s">
        <v>50</v>
      </c>
      <c r="K103" s="8">
        <v>45019</v>
      </c>
      <c r="L103" s="8">
        <v>46114</v>
      </c>
      <c r="M103" s="15" t="s">
        <v>403</v>
      </c>
      <c r="N103" s="16" t="s">
        <v>250</v>
      </c>
      <c r="O103" s="20">
        <v>45292</v>
      </c>
      <c r="P103" s="8" t="s">
        <v>250</v>
      </c>
      <c r="Q103" s="19" t="s">
        <v>251</v>
      </c>
      <c r="R103" s="14">
        <v>46114</v>
      </c>
      <c r="S103" s="6" t="s">
        <v>250</v>
      </c>
      <c r="T103" s="6" t="s">
        <v>258</v>
      </c>
      <c r="U103" s="6" t="s">
        <v>253</v>
      </c>
      <c r="V103" s="6" t="s">
        <v>253</v>
      </c>
      <c r="W103" s="6" t="s">
        <v>402</v>
      </c>
      <c r="X103" s="10" t="e">
        <f>SUM(#REF!)</f>
        <v>#REF!</v>
      </c>
      <c r="Y103" s="11"/>
      <c r="Z103" s="11" t="e">
        <f>#REF!+#REF!+#REF!</f>
        <v>#REF!</v>
      </c>
      <c r="AA103" s="11" t="s">
        <v>253</v>
      </c>
      <c r="AB103" s="6" t="s">
        <v>282</v>
      </c>
    </row>
    <row r="104" spans="1:29" x14ac:dyDescent="0.3">
      <c r="A104" s="12" t="s">
        <v>145</v>
      </c>
      <c r="B104" s="20">
        <v>45036</v>
      </c>
      <c r="C104" s="13" t="s">
        <v>405</v>
      </c>
      <c r="D104" s="8" t="s">
        <v>406</v>
      </c>
      <c r="E104" s="12" t="s">
        <v>407</v>
      </c>
      <c r="F104" s="6"/>
      <c r="G104" s="12"/>
      <c r="H104" s="6" t="s">
        <v>57</v>
      </c>
      <c r="I104" s="14" t="s">
        <v>329</v>
      </c>
      <c r="J104" s="14"/>
      <c r="K104" s="8">
        <v>45009</v>
      </c>
      <c r="L104" s="8">
        <v>45374</v>
      </c>
      <c r="M104" s="15" t="s">
        <v>33</v>
      </c>
      <c r="N104" s="16" t="s">
        <v>250</v>
      </c>
      <c r="O104" s="20">
        <f>Table2[[#This Row],[Contract End Date]]-120</f>
        <v>45254</v>
      </c>
      <c r="P104" s="8" t="s">
        <v>253</v>
      </c>
      <c r="Q104" s="19" t="s">
        <v>33</v>
      </c>
      <c r="R104" s="14">
        <v>45739</v>
      </c>
      <c r="S104" s="6" t="s">
        <v>250</v>
      </c>
      <c r="T104" s="6" t="s">
        <v>258</v>
      </c>
      <c r="U104" s="6" t="s">
        <v>253</v>
      </c>
      <c r="V104" s="6" t="s">
        <v>253</v>
      </c>
      <c r="W104" s="6" t="s">
        <v>259</v>
      </c>
      <c r="X104" s="10" t="e">
        <f>SUM(#REF!)</f>
        <v>#REF!</v>
      </c>
      <c r="Y104" s="11"/>
      <c r="Z104" s="11" t="e">
        <f>#REF!+#REF!+#REF!</f>
        <v>#REF!</v>
      </c>
      <c r="AA104" s="11" t="s">
        <v>253</v>
      </c>
      <c r="AB104" s="6" t="s">
        <v>282</v>
      </c>
    </row>
    <row r="105" spans="1:29" x14ac:dyDescent="0.3">
      <c r="A105" s="12" t="s">
        <v>145</v>
      </c>
      <c r="B105" s="20">
        <v>45036</v>
      </c>
      <c r="C105" s="13" t="s">
        <v>409</v>
      </c>
      <c r="D105" s="8" t="s">
        <v>410</v>
      </c>
      <c r="E105" s="12" t="s">
        <v>409</v>
      </c>
      <c r="F105" s="6"/>
      <c r="G105" s="12"/>
      <c r="H105" s="6" t="s">
        <v>71</v>
      </c>
      <c r="I105" s="14" t="s">
        <v>329</v>
      </c>
      <c r="J105" s="14" t="s">
        <v>50</v>
      </c>
      <c r="K105" s="8">
        <v>44866</v>
      </c>
      <c r="L105" s="8">
        <v>45961</v>
      </c>
      <c r="M105" s="15" t="s">
        <v>34</v>
      </c>
      <c r="N105" s="16" t="s">
        <v>250</v>
      </c>
      <c r="O105" s="20">
        <v>45808</v>
      </c>
      <c r="P105" s="8" t="s">
        <v>253</v>
      </c>
      <c r="Q105" s="9" t="s">
        <v>337</v>
      </c>
      <c r="R105" s="14">
        <v>46691</v>
      </c>
      <c r="S105" s="6" t="s">
        <v>250</v>
      </c>
      <c r="T105" s="6" t="s">
        <v>258</v>
      </c>
      <c r="U105" s="6" t="s">
        <v>253</v>
      </c>
      <c r="V105" s="6" t="s">
        <v>253</v>
      </c>
      <c r="W105" s="6" t="s">
        <v>259</v>
      </c>
      <c r="X105" s="10" t="e">
        <f>SUM(#REF!)</f>
        <v>#REF!</v>
      </c>
      <c r="Y105" s="11"/>
      <c r="Z105" s="11" t="e">
        <f>#REF!+#REF!+#REF!</f>
        <v>#REF!</v>
      </c>
      <c r="AA105" s="11" t="s">
        <v>253</v>
      </c>
      <c r="AB105" s="6" t="s">
        <v>282</v>
      </c>
    </row>
    <row r="106" spans="1:29" x14ac:dyDescent="0.3">
      <c r="A106" s="12" t="s">
        <v>145</v>
      </c>
      <c r="B106" s="20">
        <v>45041</v>
      </c>
      <c r="C106" s="13" t="s">
        <v>413</v>
      </c>
      <c r="D106" s="6" t="s">
        <v>412</v>
      </c>
      <c r="E106" s="12" t="s">
        <v>414</v>
      </c>
      <c r="F106" s="6"/>
      <c r="G106" s="12"/>
      <c r="H106" s="31" t="s">
        <v>289</v>
      </c>
      <c r="I106" s="14" t="s">
        <v>338</v>
      </c>
      <c r="J106" s="14" t="s">
        <v>50</v>
      </c>
      <c r="K106" s="8">
        <v>45036</v>
      </c>
      <c r="L106" s="8">
        <v>45127</v>
      </c>
      <c r="M106" s="15" t="s">
        <v>254</v>
      </c>
      <c r="N106" s="16" t="s">
        <v>255</v>
      </c>
      <c r="O106" s="8"/>
      <c r="P106" s="8" t="s">
        <v>253</v>
      </c>
      <c r="Q106" s="19"/>
      <c r="R106" s="15"/>
      <c r="S106" s="6" t="s">
        <v>250</v>
      </c>
      <c r="T106" s="6" t="s">
        <v>258</v>
      </c>
      <c r="V106" s="6" t="s">
        <v>253</v>
      </c>
      <c r="W106" s="6" t="s">
        <v>54</v>
      </c>
      <c r="X106" s="10" t="e">
        <f>SUM(#REF!)</f>
        <v>#REF!</v>
      </c>
      <c r="Y106" s="11"/>
      <c r="Z106" s="11" t="e">
        <f>#REF!+#REF!+#REF!</f>
        <v>#REF!</v>
      </c>
      <c r="AA106" s="11" t="s">
        <v>253</v>
      </c>
      <c r="AB106" s="6" t="s">
        <v>335</v>
      </c>
    </row>
    <row r="107" spans="1:29" x14ac:dyDescent="0.3">
      <c r="A107" s="12" t="s">
        <v>145</v>
      </c>
      <c r="B107" s="20">
        <v>45057</v>
      </c>
      <c r="C107" s="13" t="s">
        <v>415</v>
      </c>
      <c r="D107" s="6" t="s">
        <v>416</v>
      </c>
      <c r="E107" s="33" t="s">
        <v>417</v>
      </c>
      <c r="G107" s="20"/>
      <c r="H107" s="22" t="s">
        <v>64</v>
      </c>
      <c r="I107" s="14" t="s">
        <v>244</v>
      </c>
      <c r="J107" s="14" t="s">
        <v>50</v>
      </c>
      <c r="K107" s="8">
        <v>45017</v>
      </c>
      <c r="L107" s="8">
        <v>45382</v>
      </c>
      <c r="M107" s="15" t="s">
        <v>33</v>
      </c>
      <c r="N107" s="16" t="s">
        <v>250</v>
      </c>
      <c r="O107" s="8">
        <v>45291</v>
      </c>
      <c r="P107" s="8" t="s">
        <v>253</v>
      </c>
      <c r="Q107" s="19" t="s">
        <v>33</v>
      </c>
      <c r="R107" s="14">
        <v>45747</v>
      </c>
      <c r="S107" s="8" t="s">
        <v>250</v>
      </c>
      <c r="T107" s="6" t="s">
        <v>270</v>
      </c>
      <c r="U107" s="8" t="s">
        <v>253</v>
      </c>
      <c r="V107" s="6" t="s">
        <v>250</v>
      </c>
      <c r="W107" s="8"/>
      <c r="X107" s="10" t="e">
        <f>SUM(#REF!)</f>
        <v>#REF!</v>
      </c>
      <c r="Y107" s="11"/>
      <c r="Z107" s="11" t="e">
        <f>#REF!+#REF!+#REF!</f>
        <v>#REF!</v>
      </c>
      <c r="AA107" s="11" t="s">
        <v>253</v>
      </c>
      <c r="AB107" s="6" t="s">
        <v>283</v>
      </c>
    </row>
    <row r="108" spans="1:29" x14ac:dyDescent="0.3">
      <c r="A108" s="12" t="s">
        <v>145</v>
      </c>
      <c r="B108" s="20">
        <v>45063</v>
      </c>
      <c r="C108" s="13" t="s">
        <v>420</v>
      </c>
      <c r="D108" s="6" t="s">
        <v>419</v>
      </c>
      <c r="E108" s="12" t="s">
        <v>420</v>
      </c>
      <c r="G108" s="20"/>
      <c r="I108" s="14" t="s">
        <v>329</v>
      </c>
      <c r="J108" s="14" t="s">
        <v>50</v>
      </c>
      <c r="K108" s="8">
        <v>44652</v>
      </c>
      <c r="L108" s="8">
        <v>45382</v>
      </c>
      <c r="M108" s="15" t="s">
        <v>418</v>
      </c>
      <c r="N108" s="16" t="s">
        <v>250</v>
      </c>
      <c r="O108" s="8">
        <v>45261</v>
      </c>
      <c r="P108" s="8" t="s">
        <v>250</v>
      </c>
      <c r="Q108" s="9" t="s">
        <v>251</v>
      </c>
      <c r="R108" s="14">
        <v>45382</v>
      </c>
      <c r="S108" s="6" t="s">
        <v>250</v>
      </c>
      <c r="T108" s="6" t="s">
        <v>258</v>
      </c>
      <c r="U108" s="6" t="s">
        <v>253</v>
      </c>
      <c r="V108" s="6" t="s">
        <v>253</v>
      </c>
      <c r="W108" s="6" t="s">
        <v>332</v>
      </c>
      <c r="X108" s="10" t="e">
        <f>SUM(#REF!)</f>
        <v>#REF!</v>
      </c>
      <c r="Y108" s="11"/>
      <c r="Z108" s="11" t="e">
        <f>#REF!+#REF!+#REF!</f>
        <v>#REF!</v>
      </c>
      <c r="AA108" s="11" t="s">
        <v>253</v>
      </c>
    </row>
    <row r="109" spans="1:29" x14ac:dyDescent="0.3">
      <c r="A109" s="12" t="s">
        <v>145</v>
      </c>
      <c r="B109" s="20">
        <v>45085</v>
      </c>
      <c r="C109" s="13" t="s">
        <v>25</v>
      </c>
      <c r="D109" s="6" t="s">
        <v>422</v>
      </c>
      <c r="E109" s="6" t="s">
        <v>25</v>
      </c>
      <c r="G109" s="20"/>
      <c r="H109" s="8" t="s">
        <v>284</v>
      </c>
      <c r="I109" s="14" t="s">
        <v>334</v>
      </c>
      <c r="J109" s="14" t="s">
        <v>50</v>
      </c>
      <c r="K109" s="8">
        <v>45017</v>
      </c>
      <c r="L109" s="8">
        <v>45382</v>
      </c>
      <c r="M109" s="15" t="s">
        <v>339</v>
      </c>
      <c r="N109" s="16" t="s">
        <v>250</v>
      </c>
      <c r="O109" s="8">
        <v>45170</v>
      </c>
      <c r="P109" s="8" t="s">
        <v>250</v>
      </c>
      <c r="Q109" s="9" t="s">
        <v>251</v>
      </c>
      <c r="R109" s="14">
        <v>45382</v>
      </c>
      <c r="S109" s="6" t="s">
        <v>250</v>
      </c>
      <c r="T109" s="6" t="s">
        <v>272</v>
      </c>
      <c r="U109" s="6" t="s">
        <v>253</v>
      </c>
      <c r="V109" s="6" t="s">
        <v>250</v>
      </c>
      <c r="W109" s="6" t="s">
        <v>50</v>
      </c>
      <c r="X109" s="10" t="e">
        <f>SUM(#REF!)</f>
        <v>#REF!</v>
      </c>
      <c r="Y109" s="11"/>
      <c r="Z109" s="11" t="e">
        <f>#REF!+#REF!+#REF!+#REF!+#REF!</f>
        <v>#REF!</v>
      </c>
    </row>
    <row r="110" spans="1:29" x14ac:dyDescent="0.3">
      <c r="A110" s="34" t="s">
        <v>145</v>
      </c>
      <c r="B110" s="20">
        <v>45118</v>
      </c>
      <c r="C110" s="13" t="s">
        <v>425</v>
      </c>
      <c r="D110" s="6" t="s">
        <v>426</v>
      </c>
      <c r="E110" s="6" t="s">
        <v>427</v>
      </c>
      <c r="G110" s="20"/>
      <c r="H110" s="8" t="s">
        <v>57</v>
      </c>
      <c r="I110" s="14" t="s">
        <v>329</v>
      </c>
      <c r="J110" s="14" t="s">
        <v>50</v>
      </c>
      <c r="K110" s="8">
        <v>45128</v>
      </c>
      <c r="L110" s="8">
        <v>45127</v>
      </c>
      <c r="M110" s="15" t="s">
        <v>33</v>
      </c>
      <c r="N110" s="16" t="s">
        <v>250</v>
      </c>
      <c r="O110" s="8">
        <v>45342</v>
      </c>
      <c r="P110" s="8" t="s">
        <v>253</v>
      </c>
      <c r="Q110" s="9" t="s">
        <v>337</v>
      </c>
      <c r="R110" s="14">
        <v>46223</v>
      </c>
      <c r="S110" s="6" t="s">
        <v>250</v>
      </c>
      <c r="T110" s="6" t="s">
        <v>258</v>
      </c>
      <c r="U110" s="6" t="s">
        <v>253</v>
      </c>
      <c r="V110" s="6" t="s">
        <v>253</v>
      </c>
      <c r="W110" s="6" t="s">
        <v>259</v>
      </c>
      <c r="X110" s="10" t="e">
        <f>SUM(#REF!)</f>
        <v>#REF!</v>
      </c>
      <c r="Y110" s="11"/>
      <c r="Z110" s="11" t="e">
        <f>#REF!+#REF!+#REF!+#REF!+#REF!</f>
        <v>#REF!</v>
      </c>
      <c r="AA110" s="11" t="s">
        <v>253</v>
      </c>
      <c r="AB110" s="6" t="s">
        <v>282</v>
      </c>
    </row>
    <row r="111" spans="1:29" x14ac:dyDescent="0.3">
      <c r="A111" s="12" t="s">
        <v>145</v>
      </c>
      <c r="B111" s="20">
        <v>45131</v>
      </c>
      <c r="C111" s="13" t="s">
        <v>429</v>
      </c>
      <c r="D111" s="6" t="s">
        <v>430</v>
      </c>
      <c r="E111" s="12" t="s">
        <v>429</v>
      </c>
      <c r="G111" s="20"/>
      <c r="H111" s="8" t="s">
        <v>57</v>
      </c>
      <c r="I111" s="14" t="s">
        <v>329</v>
      </c>
      <c r="J111" s="14" t="s">
        <v>50</v>
      </c>
      <c r="K111" s="8">
        <v>45017</v>
      </c>
      <c r="L111" s="8">
        <v>46112</v>
      </c>
      <c r="M111" s="15" t="s">
        <v>34</v>
      </c>
      <c r="N111" s="16" t="s">
        <v>250</v>
      </c>
      <c r="O111" s="8">
        <v>45838</v>
      </c>
      <c r="P111" s="8" t="s">
        <v>250</v>
      </c>
      <c r="Q111" s="9" t="s">
        <v>50</v>
      </c>
      <c r="R111" s="14">
        <v>46112</v>
      </c>
      <c r="S111" s="6" t="s">
        <v>250</v>
      </c>
      <c r="T111" s="6" t="s">
        <v>272</v>
      </c>
      <c r="U111" s="6" t="s">
        <v>253</v>
      </c>
      <c r="V111" s="6" t="s">
        <v>250</v>
      </c>
      <c r="W111" s="6" t="s">
        <v>75</v>
      </c>
      <c r="X111" s="10" t="e">
        <f>SUM(#REF!)</f>
        <v>#REF!</v>
      </c>
      <c r="Y111" s="11"/>
      <c r="Z111" s="11" t="e">
        <f>#REF!+#REF!+#REF!+#REF!+#REF!</f>
        <v>#REF!</v>
      </c>
      <c r="AA111" s="11" t="s">
        <v>253</v>
      </c>
      <c r="AB111" s="6" t="s">
        <v>335</v>
      </c>
    </row>
    <row r="112" spans="1:29" x14ac:dyDescent="0.3">
      <c r="A112" s="12"/>
      <c r="B112" s="12"/>
      <c r="C112" s="13"/>
      <c r="G112" s="20"/>
      <c r="I112" s="14"/>
      <c r="J112" s="14"/>
      <c r="L112" s="8"/>
      <c r="M112" s="15"/>
      <c r="N112" s="16"/>
      <c r="O112" s="8"/>
      <c r="P112" s="8"/>
      <c r="Q112" s="9"/>
      <c r="R112" s="15"/>
      <c r="Y112" s="11"/>
    </row>
    <row r="113" spans="1:25" x14ac:dyDescent="0.3">
      <c r="A113" s="12"/>
      <c r="B113" s="12"/>
      <c r="C113" s="13"/>
      <c r="G113" s="20"/>
      <c r="I113" s="14"/>
      <c r="J113" s="14"/>
      <c r="L113" s="8"/>
      <c r="M113" s="15"/>
      <c r="N113" s="16"/>
      <c r="O113" s="8"/>
      <c r="P113" s="8"/>
      <c r="Q113" s="9"/>
      <c r="R113" s="15"/>
      <c r="Y113" s="11"/>
    </row>
    <row r="114" spans="1:25" x14ac:dyDescent="0.3">
      <c r="A114" s="12"/>
      <c r="B114" s="12"/>
      <c r="C114" s="13"/>
      <c r="G114" s="20"/>
      <c r="I114" s="14"/>
      <c r="J114" s="14"/>
      <c r="L114" s="8"/>
      <c r="M114" s="15"/>
      <c r="N114" s="16"/>
      <c r="O114" s="8"/>
      <c r="P114" s="8"/>
      <c r="Q114" s="9"/>
      <c r="R114" s="15"/>
      <c r="Y114" s="11"/>
    </row>
    <row r="115" spans="1:25" x14ac:dyDescent="0.3">
      <c r="A115" s="12"/>
      <c r="B115" s="12"/>
      <c r="C115" s="13"/>
      <c r="G115" s="20"/>
      <c r="I115" s="14"/>
      <c r="J115" s="14"/>
      <c r="L115" s="8"/>
      <c r="M115" s="15"/>
      <c r="N115" s="16"/>
      <c r="O115" s="8"/>
      <c r="P115" s="8"/>
      <c r="Q115" s="9"/>
      <c r="R115" s="15"/>
      <c r="Y115" s="11"/>
    </row>
    <row r="116" spans="1:25" x14ac:dyDescent="0.3">
      <c r="A116" s="12"/>
      <c r="B116" s="12"/>
      <c r="C116" s="13"/>
      <c r="G116" s="20"/>
      <c r="I116" s="14"/>
      <c r="J116" s="14"/>
      <c r="L116" s="8"/>
      <c r="M116" s="15"/>
      <c r="N116" s="16"/>
      <c r="O116" s="8"/>
      <c r="P116" s="8"/>
      <c r="Q116" s="9"/>
      <c r="R116" s="15"/>
      <c r="Y116" s="11"/>
    </row>
    <row r="117" spans="1:25" x14ac:dyDescent="0.3">
      <c r="A117" s="12"/>
      <c r="B117" s="12"/>
      <c r="C117" s="13"/>
      <c r="G117" s="20"/>
      <c r="I117" s="14"/>
      <c r="J117" s="14"/>
      <c r="L117" s="8"/>
      <c r="M117" s="15"/>
      <c r="N117" s="16"/>
      <c r="O117" s="8"/>
      <c r="P117" s="8"/>
      <c r="Q117" s="9"/>
      <c r="R117" s="15"/>
      <c r="Y117" s="11"/>
    </row>
    <row r="118" spans="1:25" x14ac:dyDescent="0.3">
      <c r="A118" s="12"/>
      <c r="B118" s="12"/>
      <c r="C118" s="13"/>
      <c r="G118" s="20"/>
      <c r="I118" s="14"/>
      <c r="J118" s="14"/>
      <c r="L118" s="8"/>
      <c r="M118" s="15"/>
      <c r="N118" s="16"/>
      <c r="O118" s="8"/>
      <c r="P118" s="8"/>
      <c r="Q118" s="9"/>
      <c r="R118" s="15"/>
      <c r="Y118" s="11"/>
    </row>
    <row r="119" spans="1:25" x14ac:dyDescent="0.3">
      <c r="A119" s="12"/>
      <c r="B119" s="12"/>
      <c r="C119" s="13"/>
      <c r="G119" s="20"/>
      <c r="I119" s="14"/>
      <c r="J119" s="14"/>
      <c r="L119" s="8"/>
      <c r="M119" s="15"/>
      <c r="N119" s="16"/>
      <c r="O119" s="8"/>
      <c r="P119" s="8"/>
      <c r="Q119" s="9"/>
      <c r="R119" s="15"/>
      <c r="Y119" s="11"/>
    </row>
    <row r="120" spans="1:25" x14ac:dyDescent="0.3">
      <c r="A120" s="12"/>
      <c r="B120" s="12"/>
      <c r="C120" s="13"/>
      <c r="G120" s="20"/>
      <c r="I120" s="14"/>
      <c r="J120" s="14"/>
      <c r="L120" s="8"/>
      <c r="M120" s="15"/>
      <c r="N120" s="16"/>
      <c r="O120" s="8"/>
      <c r="P120" s="8"/>
      <c r="Q120" s="9"/>
      <c r="R120" s="15"/>
      <c r="Y120" s="11"/>
    </row>
    <row r="121" spans="1:25" x14ac:dyDescent="0.3">
      <c r="A121" s="12"/>
      <c r="B121" s="12"/>
      <c r="C121" s="13"/>
      <c r="G121" s="20"/>
      <c r="I121" s="14"/>
      <c r="J121" s="14"/>
      <c r="L121" s="8"/>
      <c r="M121" s="15"/>
      <c r="N121" s="16"/>
      <c r="O121" s="8"/>
      <c r="P121" s="8"/>
      <c r="Q121" s="9"/>
      <c r="R121" s="15"/>
      <c r="Y121" s="11"/>
    </row>
    <row r="122" spans="1:25" x14ac:dyDescent="0.3">
      <c r="A122" s="12"/>
      <c r="B122" s="12"/>
      <c r="C122" s="13"/>
      <c r="G122" s="20"/>
      <c r="I122" s="14"/>
      <c r="J122" s="14"/>
      <c r="L122" s="8"/>
      <c r="M122" s="15"/>
      <c r="N122" s="16"/>
      <c r="O122" s="8"/>
      <c r="P122" s="8"/>
      <c r="Q122" s="9"/>
      <c r="R122" s="15"/>
      <c r="Y122" s="11"/>
    </row>
    <row r="123" spans="1:25" x14ac:dyDescent="0.3">
      <c r="A123" s="12"/>
      <c r="B123" s="12"/>
      <c r="C123" s="13"/>
      <c r="G123" s="20"/>
      <c r="I123" s="14"/>
      <c r="J123" s="14"/>
      <c r="L123" s="8"/>
      <c r="M123" s="15"/>
      <c r="N123" s="16"/>
      <c r="O123" s="8"/>
      <c r="P123" s="8"/>
      <c r="Q123" s="9"/>
      <c r="R123" s="15"/>
      <c r="Y123" s="11"/>
    </row>
    <row r="124" spans="1:25" x14ac:dyDescent="0.3">
      <c r="A124" s="12"/>
      <c r="B124" s="12"/>
      <c r="C124" s="13"/>
      <c r="G124" s="20"/>
      <c r="I124" s="14"/>
      <c r="J124" s="14"/>
      <c r="L124" s="8"/>
      <c r="M124" s="15"/>
      <c r="N124" s="16"/>
      <c r="O124" s="8"/>
      <c r="P124" s="8"/>
      <c r="Q124" s="9"/>
      <c r="R124" s="15"/>
      <c r="Y124" s="11"/>
    </row>
    <row r="125" spans="1:25" x14ac:dyDescent="0.3">
      <c r="A125" s="12"/>
      <c r="B125" s="12"/>
      <c r="C125" s="13"/>
      <c r="G125" s="20"/>
      <c r="I125" s="14"/>
      <c r="J125" s="14"/>
      <c r="L125" s="8"/>
      <c r="M125" s="15"/>
      <c r="N125" s="16"/>
      <c r="O125" s="8"/>
      <c r="P125" s="8"/>
      <c r="Q125" s="9"/>
      <c r="R125" s="15"/>
      <c r="Y125" s="11"/>
    </row>
    <row r="126" spans="1:25" x14ac:dyDescent="0.3">
      <c r="A126" s="12"/>
      <c r="B126" s="12"/>
      <c r="C126" s="13"/>
      <c r="G126" s="20"/>
      <c r="I126" s="14"/>
      <c r="J126" s="14"/>
      <c r="L126" s="8"/>
      <c r="M126" s="15"/>
      <c r="N126" s="16"/>
      <c r="O126" s="8"/>
      <c r="P126" s="8"/>
      <c r="Q126" s="9"/>
      <c r="R126" s="15"/>
      <c r="Y126" s="11"/>
    </row>
    <row r="127" spans="1:25" x14ac:dyDescent="0.3">
      <c r="A127" s="12"/>
      <c r="B127" s="12"/>
      <c r="C127" s="13"/>
      <c r="G127" s="20"/>
      <c r="I127" s="14"/>
      <c r="J127" s="14"/>
      <c r="L127" s="8"/>
      <c r="M127" s="15"/>
      <c r="N127" s="16"/>
      <c r="O127" s="8"/>
      <c r="P127" s="8"/>
      <c r="Q127" s="9"/>
      <c r="R127" s="15"/>
      <c r="Y127" s="11"/>
    </row>
    <row r="128" spans="1:25" x14ac:dyDescent="0.3">
      <c r="A128" s="12"/>
      <c r="B128" s="12"/>
      <c r="C128" s="13"/>
      <c r="G128" s="20"/>
      <c r="I128" s="14"/>
      <c r="J128" s="14"/>
      <c r="L128" s="8"/>
      <c r="M128" s="15"/>
      <c r="N128" s="16"/>
      <c r="O128" s="8"/>
      <c r="P128" s="8"/>
      <c r="Q128" s="9"/>
      <c r="R128" s="15"/>
      <c r="Y128" s="11"/>
    </row>
    <row r="129" spans="1:25" x14ac:dyDescent="0.3">
      <c r="A129" s="12"/>
      <c r="B129" s="12"/>
      <c r="C129" s="13"/>
      <c r="G129" s="20"/>
      <c r="I129" s="14"/>
      <c r="J129" s="14"/>
      <c r="L129" s="8"/>
      <c r="M129" s="15"/>
      <c r="N129" s="16"/>
      <c r="O129" s="8"/>
      <c r="P129" s="8"/>
      <c r="Q129" s="9"/>
      <c r="R129" s="15"/>
      <c r="Y129" s="11"/>
    </row>
    <row r="130" spans="1:25" x14ac:dyDescent="0.3">
      <c r="A130" s="12"/>
      <c r="B130" s="12"/>
      <c r="C130" s="13"/>
      <c r="G130" s="20"/>
      <c r="I130" s="14"/>
      <c r="J130" s="14"/>
      <c r="L130" s="8"/>
      <c r="M130" s="15"/>
      <c r="N130" s="16"/>
      <c r="O130" s="8"/>
      <c r="P130" s="8"/>
      <c r="Q130" s="9"/>
      <c r="R130" s="15"/>
      <c r="Y130" s="11"/>
    </row>
    <row r="131" spans="1:25" x14ac:dyDescent="0.3">
      <c r="A131" s="12"/>
      <c r="B131" s="12"/>
      <c r="C131" s="13"/>
      <c r="G131" s="20"/>
      <c r="I131" s="14"/>
      <c r="J131" s="14"/>
      <c r="L131" s="8"/>
      <c r="M131" s="15"/>
      <c r="N131" s="16"/>
      <c r="O131" s="8"/>
      <c r="P131" s="8"/>
      <c r="Q131" s="9"/>
      <c r="R131" s="15"/>
      <c r="Y131" s="11"/>
    </row>
    <row r="132" spans="1:25" x14ac:dyDescent="0.3">
      <c r="A132" s="12"/>
      <c r="B132" s="12"/>
      <c r="C132" s="13"/>
      <c r="G132" s="20"/>
      <c r="I132" s="14"/>
      <c r="J132" s="14"/>
      <c r="L132" s="8"/>
      <c r="M132" s="15"/>
      <c r="N132" s="16"/>
      <c r="O132" s="8"/>
      <c r="P132" s="8"/>
      <c r="Q132" s="9"/>
      <c r="R132" s="15"/>
      <c r="Y132" s="11"/>
    </row>
    <row r="133" spans="1:25" x14ac:dyDescent="0.3">
      <c r="A133" s="12"/>
      <c r="B133" s="12"/>
      <c r="C133" s="13"/>
      <c r="G133" s="20"/>
      <c r="I133" s="14"/>
      <c r="J133" s="14"/>
      <c r="L133" s="8"/>
      <c r="M133" s="15"/>
      <c r="N133" s="16"/>
      <c r="O133" s="8"/>
      <c r="P133" s="8"/>
      <c r="Q133" s="9"/>
      <c r="R133" s="15"/>
      <c r="Y133" s="11"/>
    </row>
    <row r="134" spans="1:25" x14ac:dyDescent="0.3">
      <c r="A134" s="12"/>
      <c r="B134" s="12"/>
      <c r="C134" s="13"/>
      <c r="G134" s="20"/>
      <c r="I134" s="14"/>
      <c r="J134" s="14"/>
      <c r="L134" s="8"/>
      <c r="M134" s="15"/>
      <c r="N134" s="16"/>
      <c r="O134" s="8"/>
      <c r="P134" s="8"/>
      <c r="Q134" s="9"/>
      <c r="R134" s="15"/>
      <c r="Y134" s="11"/>
    </row>
    <row r="135" spans="1:25" x14ac:dyDescent="0.3">
      <c r="A135" s="12"/>
      <c r="B135" s="12"/>
      <c r="C135" s="13"/>
      <c r="G135" s="20"/>
      <c r="I135" s="14"/>
      <c r="J135" s="14"/>
      <c r="L135" s="8"/>
      <c r="M135" s="15"/>
      <c r="N135" s="16"/>
      <c r="O135" s="8"/>
      <c r="P135" s="8"/>
      <c r="Q135" s="9"/>
      <c r="R135" s="15"/>
      <c r="Y135" s="11"/>
    </row>
    <row r="136" spans="1:25" x14ac:dyDescent="0.3">
      <c r="A136" s="12"/>
      <c r="B136" s="12"/>
      <c r="C136" s="13"/>
      <c r="G136" s="20"/>
      <c r="I136" s="14"/>
      <c r="J136" s="14"/>
      <c r="L136" s="8"/>
      <c r="M136" s="15"/>
      <c r="N136" s="16"/>
      <c r="O136" s="8"/>
      <c r="P136" s="8"/>
      <c r="Q136" s="9"/>
      <c r="R136" s="15"/>
      <c r="Y136" s="11"/>
    </row>
  </sheetData>
  <customSheetViews>
    <customSheetView guid="{93309B55-10A9-43BD-BFE8-5A5B458434EC}" scale="95" showAutoFilter="1">
      <pane xSplit="4" ySplit="2" topLeftCell="AE38" activePane="bottomRight" state="frozen"/>
      <selection pane="bottomRight" activeCell="J117" sqref="J117"/>
      <pageMargins left="0.7" right="0.7" top="0.75" bottom="0.75" header="0.3" footer="0.3"/>
      <pageSetup paperSize="9" orientation="portrait" r:id="rId1"/>
      <autoFilter ref="A2:AU104" xr:uid="{CC281209-9B25-4831-800B-77B914E1DF4C}"/>
    </customSheetView>
  </customSheetViews>
  <phoneticPr fontId="5" type="noConversion"/>
  <conditionalFormatting sqref="A4:AB111">
    <cfRule type="containsBlanks" dxfId="1" priority="9">
      <formula>LEN(TRIM(A4))=0</formula>
    </cfRule>
  </conditionalFormatting>
  <conditionalFormatting sqref="K91">
    <cfRule type="cellIs" priority="86" operator="equal">
      <formula>"-"</formula>
    </cfRule>
  </conditionalFormatting>
  <dataValidations count="1">
    <dataValidation type="list" allowBlank="1" showInputMessage="1" showErrorMessage="1" sqref="F80:F86 F100:F101" xr:uid="{00000000-0002-0000-0000-000000000000}">
      <formula1>#REF!</formula1>
    </dataValidation>
  </dataValidations>
  <pageMargins left="0.7" right="0.7" top="0.75" bottom="0.75" header="0.3" footer="0.3"/>
  <pageSetup paperSize="9" orientation="portrait" r:id="rId2"/>
  <drawing r:id="rId3"/>
  <legacyDrawing r:id="rId4"/>
  <tableParts count="1">
    <tablePart r:id="rId5"/>
  </tablePart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3A500B93-144C-4B2E-863C-C0B052DAC355}">
          <x14:formula1>
            <xm:f>#REF!</xm:f>
          </x14:formula1>
          <xm:sqref>AA4:AA98 U4:V136 S4:S136</xm:sqref>
        </x14:dataValidation>
        <x14:dataValidation type="list" allowBlank="1" showInputMessage="1" showErrorMessage="1" xr:uid="{9FB76E85-1A37-4F61-AC33-50378F837871}">
          <x14:formula1>
            <xm:f>#REF!</xm:f>
          </x14:formula1>
          <xm:sqref>W4:W111</xm:sqref>
        </x14:dataValidation>
        <x14:dataValidation type="list" allowBlank="1" showInputMessage="1" showErrorMessage="1" xr:uid="{3A0F2F81-45DD-4A20-856F-AE0F93AB7DC3}">
          <x14:formula1>
            <xm:f>#REF!</xm:f>
          </x14:formula1>
          <xm:sqref>AB4:AB111</xm:sqref>
        </x14:dataValidation>
        <x14:dataValidation type="list" allowBlank="1" showInputMessage="1" showErrorMessage="1" xr:uid="{3BD7F994-E8CF-4AFB-BEB1-30F330ABF06E}">
          <x14:formula1>
            <xm:f>#REF!</xm:f>
          </x14:formula1>
          <xm:sqref>Q4:Q136</xm:sqref>
        </x14:dataValidation>
        <x14:dataValidation type="list" allowBlank="1" showInputMessage="1" showErrorMessage="1" xr:uid="{4A5D69C3-ECC7-4837-A4F9-C99E3756BBAE}">
          <x14:formula1>
            <xm:f>#REF!</xm:f>
          </x14:formula1>
          <xm:sqref>P4:P136</xm:sqref>
        </x14:dataValidation>
        <x14:dataValidation type="list" allowBlank="1" showInputMessage="1" showErrorMessage="1" xr:uid="{DED1F8FB-D77D-465E-A34E-83AB85A7AA83}">
          <x14:formula1>
            <xm:f>#REF!</xm:f>
          </x14:formula1>
          <xm:sqref>T4:T136</xm:sqref>
        </x14:dataValidation>
        <x14:dataValidation type="list" allowBlank="1" showInputMessage="1" showErrorMessage="1" xr:uid="{D734DA20-501A-4D0C-B4D8-4D92D21A5CB3}">
          <x14:formula1>
            <xm:f>#REF!</xm:f>
          </x14:formula1>
          <xm:sqref>I4:I136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Contracts (Live)</vt:lpstr>
    </vt:vector>
  </TitlesOfParts>
  <Company>WCFT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Pickavance, Sarah</dc:creator>
  <cp:lastModifiedBy>Moorcroft, Craig</cp:lastModifiedBy>
  <cp:lastPrinted>2019-06-10T12:55:06Z</cp:lastPrinted>
  <dcterms:created xsi:type="dcterms:W3CDTF">2019-05-21T14:11:36Z</dcterms:created>
  <dcterms:modified xsi:type="dcterms:W3CDTF">2023-08-22T10:00:21Z</dcterms:modified>
</cp:coreProperties>
</file>